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5235" windowWidth="15300" windowHeight="3720"/>
  </bookViews>
  <sheets>
    <sheet name="Лист1" sheetId="3" r:id="rId1"/>
    <sheet name="Лист2" sheetId="4" r:id="rId2"/>
    <sheet name="Листы3-5" sheetId="5" r:id="rId3"/>
    <sheet name="Листы12-14" sheetId="7" r:id="rId4"/>
    <sheet name="Листы15-18" sheetId="8" r:id="rId5"/>
    <sheet name="Листы6-11 ГП" sheetId="6" r:id="rId6"/>
    <sheet name="НВВ долгоср" sheetId="9" r:id="rId7"/>
    <sheet name="подконтр 2020-2022" sheetId="10" r:id="rId8"/>
  </sheets>
  <externalReferences>
    <externalReference r:id="rId9"/>
    <externalReference r:id="rId10"/>
  </externalReferences>
  <definedNames>
    <definedName name="_xlnm.Print_Titles" localSheetId="3">'Листы12-14'!$3:$4</definedName>
    <definedName name="_xlnm.Print_Titles" localSheetId="4">'Листы15-18'!$4:$7</definedName>
    <definedName name="_xlnm.Print_Titles" localSheetId="2">'Листы3-5'!$3:$4</definedName>
    <definedName name="_xlnm.Print_Titles" localSheetId="5">'Листы6-11 ГП'!$3:$4</definedName>
    <definedName name="_xlnm.Print_Titles" localSheetId="6">'НВВ долгоср'!$5:$11</definedName>
    <definedName name="_xlnm.Print_Titles" localSheetId="7">'подконтр 2020-2022'!#REF!</definedName>
    <definedName name="_xlnm.Print_Area" localSheetId="6">'НВВ долгоср'!$A$1:$FL$46</definedName>
    <definedName name="_xlnm.Print_Area" localSheetId="7">'подконтр 2020-2022'!$A$1:$CR$25</definedName>
  </definedNames>
  <calcPr calcId="125725"/>
</workbook>
</file>

<file path=xl/calcChain.xml><?xml version="1.0" encoding="utf-8"?>
<calcChain xmlns="http://schemas.openxmlformats.org/spreadsheetml/2006/main">
  <c r="DI66" i="8"/>
  <c r="CX66"/>
  <c r="CX20" i="7"/>
  <c r="CX55"/>
  <c r="CX55" i="5"/>
  <c r="CX60"/>
  <c r="CX53"/>
  <c r="CX52"/>
  <c r="CX44"/>
  <c r="CX66" l="1"/>
  <c r="DI65" i="8" l="1"/>
  <c r="CX65"/>
  <c r="DI64"/>
  <c r="CX64"/>
  <c r="DI42" l="1"/>
  <c r="CX42"/>
  <c r="DI43"/>
  <c r="DI45" s="1"/>
  <c r="CX43"/>
  <c r="CX45" s="1"/>
  <c r="CX74" i="5"/>
  <c r="CX61" i="7"/>
  <c r="CX39" l="1"/>
  <c r="CX37"/>
  <c r="CX33"/>
  <c r="CX25"/>
  <c r="CX24"/>
  <c r="CX23"/>
  <c r="CX12"/>
  <c r="CX11"/>
  <c r="CX6"/>
  <c r="CX5"/>
  <c r="CX30" i="5" l="1"/>
  <c r="CX28"/>
  <c r="CX27"/>
  <c r="FB18" i="9"/>
  <c r="EF18"/>
  <c r="CM18"/>
  <c r="BQ18"/>
  <c r="AU18"/>
  <c r="FB14"/>
  <c r="EF14"/>
  <c r="CM14"/>
  <c r="BQ14"/>
  <c r="AU14"/>
  <c r="BF3" i="6"/>
  <c r="CB3"/>
  <c r="BF4"/>
  <c r="CB4"/>
  <c r="CX47" i="5" l="1"/>
  <c r="CX54" l="1"/>
  <c r="BA25" i="10" l="1"/>
  <c r="AU12" i="9"/>
  <c r="CX44" i="7" l="1"/>
  <c r="CX17" l="1"/>
  <c r="CX9" i="5"/>
  <c r="CX10" l="1"/>
  <c r="CX11" s="1"/>
  <c r="CX16"/>
  <c r="BQ12" i="9" l="1"/>
  <c r="CM12" s="1"/>
  <c r="EF12" s="1"/>
  <c r="EF45" l="1"/>
  <c r="FB12"/>
  <c r="FB45" s="1"/>
  <c r="BH25" i="10" l="1"/>
  <c r="BO25" s="1"/>
  <c r="CE25" s="1"/>
  <c r="CL25" s="1"/>
  <c r="AU45" i="9" l="1"/>
  <c r="BQ45"/>
  <c r="CM45"/>
  <c r="BQ66" i="8"/>
  <c r="BQ64"/>
  <c r="BQ65"/>
  <c r="CB47" i="5"/>
  <c r="CB53"/>
  <c r="CB52"/>
  <c r="BF60"/>
  <c r="BF55" s="1"/>
  <c r="BF53"/>
  <c r="BF52"/>
  <c r="BF47"/>
  <c r="BQ42" i="8" l="1"/>
  <c r="BQ43"/>
  <c r="BQ45" s="1"/>
  <c r="CX4" i="6" l="1"/>
  <c r="CX3"/>
  <c r="BF65" i="8"/>
  <c r="CM45"/>
  <c r="CB45"/>
  <c r="CX5"/>
  <c r="CB5"/>
  <c r="BF5"/>
  <c r="CX4"/>
  <c r="CB4"/>
  <c r="BF4"/>
  <c r="CX72" i="7"/>
  <c r="BF72"/>
  <c r="CB72" s="1"/>
  <c r="CB61"/>
  <c r="BF61"/>
  <c r="CB55"/>
  <c r="BF55"/>
  <c r="CB44"/>
  <c r="BF44"/>
  <c r="CX41"/>
  <c r="CB41"/>
  <c r="BF41"/>
  <c r="CB39"/>
  <c r="BF39"/>
  <c r="CB37"/>
  <c r="BF37"/>
  <c r="CB33"/>
  <c r="BF33"/>
  <c r="CB25"/>
  <c r="BF25"/>
  <c r="CX46"/>
  <c r="CB24"/>
  <c r="CB46" s="1"/>
  <c r="BF24"/>
  <c r="BF46" s="1"/>
  <c r="CB23"/>
  <c r="BF23"/>
  <c r="CB17"/>
  <c r="BF17"/>
  <c r="CB12"/>
  <c r="BF12"/>
  <c r="CB11"/>
  <c r="BF11"/>
  <c r="CB6"/>
  <c r="BF6"/>
  <c r="CX4"/>
  <c r="CB4"/>
  <c r="BF4"/>
  <c r="CX3"/>
  <c r="CB3"/>
  <c r="BF3"/>
  <c r="CB74" i="5"/>
  <c r="BF74"/>
  <c r="CB72"/>
  <c r="BF72"/>
  <c r="BF66"/>
  <c r="CB66"/>
  <c r="CB60"/>
  <c r="BF54"/>
  <c r="CB44"/>
  <c r="CB55" s="1"/>
  <c r="BF44"/>
  <c r="CB30"/>
  <c r="BF30"/>
  <c r="CB28"/>
  <c r="BF28"/>
  <c r="CB27"/>
  <c r="BF27"/>
  <c r="BF16"/>
  <c r="BF10"/>
  <c r="BF11" s="1"/>
  <c r="CB9"/>
  <c r="CB16" s="1"/>
  <c r="BF57" i="7" l="1"/>
  <c r="BF19" s="1"/>
  <c r="BF64"/>
  <c r="BF65" s="1"/>
  <c r="BF47"/>
  <c r="CB47"/>
  <c r="CB64"/>
  <c r="CB65" s="1"/>
  <c r="CB57"/>
  <c r="CB19" s="1"/>
  <c r="CB10" i="5"/>
  <c r="CB11" s="1"/>
  <c r="BF58" i="7" l="1"/>
  <c r="BF20" s="1"/>
  <c r="CB58"/>
  <c r="CB20" s="1"/>
  <c r="CX57" l="1"/>
  <c r="CX19" s="1"/>
  <c r="CX47"/>
  <c r="CX64"/>
  <c r="CX65" s="1"/>
  <c r="CX58" l="1"/>
  <c r="CB54" i="5" l="1"/>
</calcChain>
</file>

<file path=xl/comments1.xml><?xml version="1.0" encoding="utf-8"?>
<comments xmlns="http://schemas.openxmlformats.org/spreadsheetml/2006/main">
  <authors>
    <author>User</author>
  </authors>
  <commentList>
    <comment ref="BF1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чистая прибыль/выручку</t>
        </r>
      </text>
    </comment>
    <comment ref="CB5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Таблица П1.15-2 п.6
</t>
        </r>
      </text>
    </comment>
    <comment ref="CB5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Таблица П1.15-2 п.10 (ремонты)</t>
        </r>
      </text>
    </comment>
    <comment ref="CB7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Таблица П1.16.2 п.2.12. (передача+сбыт)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B4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Таблица П.1.15.1 п. 15</t>
        </r>
      </text>
    </comment>
    <comment ref="CB4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Таблица П1.15.1 п.4</t>
        </r>
      </text>
    </comment>
    <comment ref="BF5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П1.21.1 п.8</t>
        </r>
      </text>
    </comment>
    <comment ref="CB5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п. 8 Таблица П1.21.1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F6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Ставка за электрическую энергию</t>
        </r>
      </text>
    </comment>
    <comment ref="BF6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Ставка за мощность</t>
        </r>
      </text>
    </comment>
  </commentList>
</comments>
</file>

<file path=xl/sharedStrings.xml><?xml version="1.0" encoding="utf-8"?>
<sst xmlns="http://schemas.openxmlformats.org/spreadsheetml/2006/main" count="950" uniqueCount="522">
  <si>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</si>
  <si>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</si>
  <si>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</si>
  <si>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</si>
  <si>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(расчетный период регулирования)</t>
  </si>
  <si>
    <t>(полное и сокращенное наименование юридического лица)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</si>
  <si>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</si>
  <si>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</si>
  <si>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</si>
  <si>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</si>
  <si>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</si>
  <si>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</si>
  <si>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</si>
  <si>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</si>
  <si>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</si>
  <si>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</si>
  <si>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</si>
  <si>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</si>
  <si>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</si>
  <si>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</si>
  <si>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</si>
  <si>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</si>
  <si>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</si>
  <si>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Предложения</t>
  </si>
  <si>
    <t>Показатели,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</si>
  <si>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</si>
  <si>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</si>
  <si>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</si>
  <si>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</si>
  <si>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</si>
  <si>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</si>
  <si>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</si>
  <si>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</si>
  <si>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</si>
  <si>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</si>
  <si>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</si>
  <si>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</si>
  <si>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</si>
  <si>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</si>
  <si>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</si>
  <si>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</si>
  <si>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</si>
  <si>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</si>
  <si>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</si>
  <si>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</si>
  <si>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</si>
  <si>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</si>
  <si>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</si>
  <si>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</si>
  <si>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</si>
  <si>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</si>
  <si>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</si>
  <si>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</si>
  <si>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</si>
  <si>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</si>
  <si>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</si>
  <si>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</si>
  <si>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</si>
  <si>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</si>
  <si>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</si>
  <si>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</si>
  <si>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</si>
  <si>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</si>
  <si>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</si>
  <si>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</si>
  <si>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</si>
  <si>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</si>
  <si>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</si>
  <si>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</si>
  <si>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</si>
  <si>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</si>
  <si>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</si>
  <si>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</si>
  <si>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</si>
  <si>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</si>
  <si>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</si>
  <si>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</si>
  <si>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</si>
  <si>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</si>
  <si>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</si>
  <si>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</si>
  <si>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</si>
  <si>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</si>
  <si>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</si>
  <si>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</si>
  <si>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</si>
  <si>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</si>
  <si>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</si>
  <si>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</si>
  <si>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</si>
  <si>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у. е.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</si>
  <si>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</si>
  <si>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</si>
  <si>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</si>
  <si>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</si>
  <si>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</si>
  <si>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</si>
  <si>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</si>
  <si>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</si>
  <si>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</si>
  <si>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</si>
  <si>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</si>
  <si>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</si>
  <si>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</si>
  <si>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</si>
  <si>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</si>
  <si>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</si>
  <si>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</si>
  <si>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</si>
  <si>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</si>
  <si>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</si>
  <si>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</si>
  <si>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</si>
  <si>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</si>
  <si>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</si>
  <si>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</si>
  <si>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</si>
  <si>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</si>
  <si>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</si>
  <si>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</si>
  <si>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</si>
  <si>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</si>
  <si>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</si>
  <si>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</si>
  <si>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</si>
  <si>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</si>
  <si>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</si>
  <si>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</si>
  <si>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</si>
  <si>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</si>
  <si>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</si>
  <si>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</si>
  <si>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</si>
  <si>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</si>
  <si>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</si>
  <si>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</si>
  <si>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</si>
  <si>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</si>
  <si>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</si>
  <si>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</si>
  <si>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</si>
  <si>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</si>
  <si>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</si>
  <si>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</si>
  <si>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</si>
  <si>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</si>
  <si>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</si>
  <si>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</si>
  <si>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</si>
  <si>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</si>
  <si>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</si>
  <si>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</si>
  <si>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</si>
  <si>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</si>
  <si>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</si>
  <si>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</si>
  <si>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</si>
  <si>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</si>
  <si>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</si>
  <si>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</si>
  <si>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</si>
  <si>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</si>
  <si>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</si>
  <si>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</si>
  <si>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</si>
  <si>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</si>
  <si>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</si>
  <si>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</si>
  <si>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</si>
  <si>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</si>
  <si>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</si>
  <si>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</si>
  <si>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</si>
  <si>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</si>
  <si>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</si>
  <si>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</si>
  <si>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</si>
  <si>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</si>
  <si>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</si>
  <si>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</si>
  <si>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</si>
  <si>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</si>
  <si>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</si>
  <si>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</si>
  <si>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</si>
  <si>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</si>
  <si>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</si>
  <si>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</si>
  <si>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</si>
  <si>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</si>
  <si>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</si>
  <si>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</si>
  <si>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</si>
  <si>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</si>
  <si>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</si>
  <si>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</si>
  <si>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</si>
  <si>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</si>
  <si>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</si>
  <si>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</si>
  <si>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</si>
  <si>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</si>
  <si>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</si>
  <si>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</si>
  <si>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</si>
  <si>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</si>
  <si>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</si>
  <si>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</si>
  <si>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</si>
  <si>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</si>
  <si>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</si>
  <si>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</si>
  <si>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</si>
  <si>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</si>
  <si>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</si>
  <si>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</si>
  <si>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</si>
  <si>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</si>
  <si>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</si>
  <si>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</si>
  <si>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</si>
  <si>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</si>
  <si>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</si>
  <si>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</si>
  <si>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</si>
  <si>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</si>
  <si>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</si>
  <si>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</si>
  <si>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</si>
  <si>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</si>
  <si>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</si>
  <si>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</si>
  <si>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</si>
  <si>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</si>
  <si>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</si>
  <si>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</si>
  <si>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</si>
  <si>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</si>
  <si>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</si>
  <si>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</si>
  <si>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</si>
  <si>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</si>
  <si>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</si>
  <si>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</si>
  <si>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</si>
  <si>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</si>
  <si>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</si>
  <si>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</si>
  <si>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</si>
  <si>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</si>
  <si>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</si>
  <si>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</si>
  <si>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</si>
  <si>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</si>
  <si>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</si>
  <si>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</si>
  <si>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</si>
  <si>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</si>
  <si>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</si>
  <si>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</si>
  <si>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</si>
  <si>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</si>
  <si>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</si>
  <si>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</si>
  <si>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</si>
  <si>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</si>
  <si>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</si>
  <si>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</si>
  <si>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</si>
  <si>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</si>
  <si>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</si>
  <si>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</si>
  <si>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</si>
  <si>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</si>
  <si>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</si>
  <si>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</si>
  <si>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</si>
  <si>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</si>
  <si>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</si>
  <si>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</si>
  <si>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</si>
  <si>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</si>
  <si>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</si>
  <si>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</si>
  <si>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</si>
  <si>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</si>
  <si>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</si>
  <si>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</si>
  <si>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</si>
  <si>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</si>
  <si>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</si>
  <si>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</si>
  <si>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</si>
  <si>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</si>
  <si>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</si>
  <si>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</si>
  <si>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</si>
  <si>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</si>
  <si>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</si>
  <si>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</si>
  <si>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</si>
  <si>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</si>
  <si>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</si>
  <si>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</si>
  <si>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</si>
  <si>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</si>
  <si>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</si>
  <si>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</si>
  <si>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</si>
  <si>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</si>
  <si>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</si>
  <si>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</si>
  <si>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</si>
  <si>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</si>
  <si>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</si>
  <si>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</si>
  <si>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</si>
  <si>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</si>
  <si>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</si>
  <si>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</si>
  <si>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</si>
  <si>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</si>
  <si>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</si>
  <si>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</si>
  <si>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</si>
  <si>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</si>
  <si>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</si>
  <si>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</si>
  <si>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</si>
  <si>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</si>
  <si>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</si>
  <si>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</si>
  <si>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</si>
  <si>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</si>
  <si>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</si>
  <si>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электрическую энергию для компенса-</t>
  </si>
  <si>
    <t>руб./тыс. кВт·ч</t>
  </si>
  <si>
    <t>в том числе топливная составляющая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</si>
  <si>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</si>
  <si>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</si>
  <si>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</si>
  <si>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</si>
  <si>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</si>
  <si>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</si>
  <si>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</si>
  <si>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</si>
  <si>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</si>
  <si>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</si>
  <si>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</si>
  <si>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</si>
  <si>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</si>
  <si>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</si>
  <si>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</si>
  <si>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</si>
  <si>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</si>
  <si>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</si>
  <si>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</si>
  <si>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</si>
  <si>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</si>
  <si>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</si>
  <si>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</si>
  <si>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</si>
  <si>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</si>
  <si>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</si>
  <si>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</si>
  <si>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</si>
  <si>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Для генерирующих объектов</t>
  </si>
  <si>
    <t>электроплитами</t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</si>
  <si>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</si>
  <si>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разделы 9, 10, 12, 13, 14 не заполняются.</t>
  </si>
  <si>
    <t xml:space="preserve"> на</t>
  </si>
  <si>
    <t>РОССИЯ, КАМЧАТСКИЙ КРАЙ, Г. ПЕТРОПАВЛОВСК-КАМЧАТСКИЙ, УЛ. ТОПОРКОВА, Д.9/3, ОФ. 6</t>
  </si>
  <si>
    <t>4101090167</t>
  </si>
  <si>
    <t>410101001</t>
  </si>
  <si>
    <t>ПИСКУНОВА ИРИНА ИВАНОВНА</t>
  </si>
  <si>
    <t>8(4152) 228-000</t>
  </si>
  <si>
    <t>тыс. т.у.т.</t>
  </si>
  <si>
    <t>Акционерное общество "Камчатские электрические сети им. И.А. Пискунова"</t>
  </si>
  <si>
    <t>(АО "КЭС")</t>
  </si>
  <si>
    <t xml:space="preserve"> АКЦИОНЕРНОЕ ОБЩЕСТВО "КАМЧАТСКИЕ ЭЛЕКТРИЧЕСКИЕ СЕТИ ИМ. И.А. ПИСКУНОВА"</t>
  </si>
  <si>
    <t>АО "КЭС"</t>
  </si>
  <si>
    <t>8(4152) 228-000, 8(41532) 22471</t>
  </si>
  <si>
    <t xml:space="preserve"> ** Региональной службой показатель не утвержден</t>
  </si>
  <si>
    <t xml:space="preserve">цена на электрическую энергию </t>
  </si>
  <si>
    <t xml:space="preserve">цена на генерирующую мощность </t>
  </si>
  <si>
    <t>***</t>
  </si>
  <si>
    <t>РСТ не утверждено</t>
  </si>
  <si>
    <t xml:space="preserve"> kamelcety@mail.ru, semchevaIV@yandex.ru </t>
  </si>
  <si>
    <t>Программа энергосбережения и повышения энергетической эффективности Акционерного общества "Камчатские электрические сети им. И.А. Пискунова"на 2016 - 2018 г.г., утверждена Генеральным директором АО «КЭС» 31.01.2017 г.</t>
  </si>
  <si>
    <t>годы</t>
  </si>
  <si>
    <t>II. Основные показатели деятельности организации</t>
  </si>
  <si>
    <t xml:space="preserve"> I. Информация об организации</t>
  </si>
  <si>
    <t>1. Основные показатели деятельности организаций, относящихся к субъектам естественных монополий,</t>
  </si>
  <si>
    <t>Уровень потерь электрической</t>
  </si>
  <si>
    <r>
      <t xml:space="preserve">энергии </t>
    </r>
    <r>
      <rPr>
        <vertAlign val="superscript"/>
        <sz val="12"/>
        <rFont val="Times New Roman"/>
        <family val="1"/>
        <charset val="204"/>
      </rPr>
      <t>3</t>
    </r>
  </si>
  <si>
    <t>процентов</t>
  </si>
  <si>
    <r>
      <t xml:space="preserve">и реализацией товаров, работ и услуг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</t>
    </r>
  </si>
  <si>
    <t>операционные (подконтрольные)</t>
  </si>
  <si>
    <r>
      <t>в позиции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</si>
  <si>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t>4.6.</t>
  </si>
  <si>
    <t xml:space="preserve">Операционные (подконтрольные) </t>
  </si>
  <si>
    <r>
      <t>расходы на условную единицу</t>
    </r>
    <r>
      <rPr>
        <vertAlign val="superscript"/>
        <sz val="12"/>
        <rFont val="Times New Roman"/>
        <family val="1"/>
        <charset val="204"/>
      </rPr>
      <t>3</t>
    </r>
  </si>
  <si>
    <t>Таблица не заполняется, АО "КЭС" не является гарантирующим поставщиком.</t>
  </si>
  <si>
    <t>3. Основные показатели деятельности генерирующих объектов</t>
  </si>
  <si>
    <t>Приложение 1</t>
  </si>
  <si>
    <t>за 2018 год</t>
  </si>
  <si>
    <t>утвержденные на 2019 г.</t>
  </si>
  <si>
    <t>на 2020 г.</t>
  </si>
  <si>
    <t xml:space="preserve">Необходимая валовая выручка — </t>
  </si>
  <si>
    <t>всего в том числе:</t>
  </si>
  <si>
    <t>Топливо — всего, в том числе:</t>
  </si>
  <si>
    <t>видам деятельности:</t>
  </si>
  <si>
    <t>всего, в том числе:</t>
  </si>
  <si>
    <t>III. Цены (тарифы) по регулируемым видам деятельности организации</t>
  </si>
  <si>
    <t xml:space="preserve"> услуги по оперативно-диспетчерс-</t>
  </si>
  <si>
    <t>двухставочный тариф:</t>
  </si>
  <si>
    <t>Для коммерческого оператора</t>
  </si>
  <si>
    <t>сетевых организаций, покупающих</t>
  </si>
  <si>
    <t>ции потерь электрической энергии</t>
  </si>
  <si>
    <t>прочих потребителей:</t>
  </si>
  <si>
    <t>менее 670 кВт</t>
  </si>
  <si>
    <t>от 670кВт до 10 МВт</t>
  </si>
  <si>
    <t>средний одноставочный тариф</t>
  </si>
  <si>
    <t>0/38086</t>
  </si>
  <si>
    <t>Инвестиционная программа АО "КЭС" на 2018 г. утверждена постановлением РСТ №113 от 31.05.2018</t>
  </si>
  <si>
    <t>Инвестиционная программа АО "КЭС" на 2019 г. утверждена постановлением РСТ №113 от 31.05.2019</t>
  </si>
  <si>
    <t xml:space="preserve"> **</t>
  </si>
  <si>
    <t xml:space="preserve">Программа энергосбережения и повышения энергетической эффективности Акционерного общества "Камчатские электрические сети им. И.А. Пискунова"на 2019 - 2021 г.г., утверждена Генеральным директором АО «КЭС» 29.01.2019 г. </t>
  </si>
  <si>
    <t>Коллективный договор АО "КЭС" на 2018 - 2020 годы, утвержден генеральным директором 01.01.2018 г., срок действия 3 года</t>
  </si>
  <si>
    <t>Расчет необходимой валовой выручки методом индексации установленных тарифов</t>
  </si>
  <si>
    <t>Наименование расхода</t>
  </si>
  <si>
    <t>2020 г.</t>
  </si>
  <si>
    <t>2021 г.</t>
  </si>
  <si>
    <t>2022 г.</t>
  </si>
  <si>
    <t>год i1</t>
  </si>
  <si>
    <t>п. п.</t>
  </si>
  <si>
    <t>факт в году</t>
  </si>
  <si>
    <t>прогноз</t>
  </si>
  <si>
    <t>2020 по данным</t>
  </si>
  <si>
    <t>на год 2020</t>
  </si>
  <si>
    <t>2021 по дан-</t>
  </si>
  <si>
    <t>на год 2021</t>
  </si>
  <si>
    <t>2022 по дан-</t>
  </si>
  <si>
    <t>на год 2022</t>
  </si>
  <si>
    <t>i1 по данным</t>
  </si>
  <si>
    <t>на год i1</t>
  </si>
  <si>
    <t>регулируемой</t>
  </si>
  <si>
    <t>по данным</t>
  </si>
  <si>
    <t>ным регули-</t>
  </si>
  <si>
    <t>руемой</t>
  </si>
  <si>
    <t>n–1</t>
  </si>
  <si>
    <t>n</t>
  </si>
  <si>
    <t>Операционные (подконтрольные)</t>
  </si>
  <si>
    <t>расходы</t>
  </si>
  <si>
    <t>Неподконтрольные расходы</t>
  </si>
  <si>
    <t>Расходы на приобретение (производст-</t>
  </si>
  <si>
    <t>во) энергетических ресурсов, холодной</t>
  </si>
  <si>
    <t>воды и теплоносителя</t>
  </si>
  <si>
    <t>Прибыль</t>
  </si>
  <si>
    <t>Результаты деятельности до перехода</t>
  </si>
  <si>
    <t>к регулированию цен (тарифов) на ос-</t>
  </si>
  <si>
    <t>нове долгосрочных параметров регули-</t>
  </si>
  <si>
    <t>рования</t>
  </si>
  <si>
    <t>Корректировка с целью учета откло-</t>
  </si>
  <si>
    <t>нения фактических значений парамет-</t>
  </si>
  <si>
    <t>ров расчета тарифов от значений,</t>
  </si>
  <si>
    <t>учтенных при установлении тарифов</t>
  </si>
  <si>
    <t>Корректировка с учетом надежности</t>
  </si>
  <si>
    <t>и качества реализуемых товаров</t>
  </si>
  <si>
    <t>(оказываемых услуг), подлежащая</t>
  </si>
  <si>
    <t>учету в НВВ</t>
  </si>
  <si>
    <t>Корректировка НВВ в связи с измене-</t>
  </si>
  <si>
    <t>нием (неисполнением) инвестиционной</t>
  </si>
  <si>
    <t>программы</t>
  </si>
  <si>
    <t>Корректировка, подлежащая учету</t>
  </si>
  <si>
    <t>в НВВ и учитывающая отклонение</t>
  </si>
  <si>
    <t>фактических показателей энергосбере-</t>
  </si>
  <si>
    <t>жения и повышения энергетической</t>
  </si>
  <si>
    <t>эффективности от установленных пла-</t>
  </si>
  <si>
    <t xml:space="preserve">новых (расчетных) показателей и </t>
  </si>
  <si>
    <t>отклонение сроков реализации прог-</t>
  </si>
  <si>
    <t>раммы в области энергосбережения</t>
  </si>
  <si>
    <t>и повышения энергетической эффек-</t>
  </si>
  <si>
    <t>тивности от установленных сроков</t>
  </si>
  <si>
    <t>реализации такой программы</t>
  </si>
  <si>
    <t>ИТОГО необходимая валовая</t>
  </si>
  <si>
    <t>выручка</t>
  </si>
  <si>
    <t>Товарная выручка</t>
  </si>
  <si>
    <t>Приложение 5.2</t>
  </si>
  <si>
    <t>Расчет операционных (подконтрольных) расходов</t>
  </si>
  <si>
    <t>на каждый год долгосрочного периода регулирования</t>
  </si>
  <si>
    <t>Параметры расчета расходов</t>
  </si>
  <si>
    <t>Долгосрочный период</t>
  </si>
  <si>
    <t>регулирования</t>
  </si>
  <si>
    <t>Индекс потребительских цен на расчетный</t>
  </si>
  <si>
    <t>период регулирования (ИПЦ)</t>
  </si>
  <si>
    <t>Индекс эффективности операционных</t>
  </si>
  <si>
    <t>%</t>
  </si>
  <si>
    <t>расходов (ИР)</t>
  </si>
  <si>
    <t>Индекс изменения количества активов (ИКА)</t>
  </si>
  <si>
    <t>количество условных единиц, относящихся</t>
  </si>
  <si>
    <t>к активам, необходимым для осуществления</t>
  </si>
  <si>
    <t>регулируемой деятельности</t>
  </si>
  <si>
    <t>установленная тепловая мощность источника</t>
  </si>
  <si>
    <t>Гкал/ч</t>
  </si>
  <si>
    <t>тепловой энергии</t>
  </si>
  <si>
    <t>Коэффициент эластичности затрат по росту</t>
  </si>
  <si>
    <t>Операционные (подконтрольные) расходы</t>
  </si>
  <si>
    <t>тыс. руб.</t>
  </si>
  <si>
    <t>2020-2024</t>
  </si>
  <si>
    <t>об установлении долгосрочных предельных (минимальных и (или) максимальных) уровней цен (тарифов) на электрическую энергию (мощность) в технологически изолированных территориальных электроэнергетических системах, произведенную АО «КЭС» на генерирующих объектах, расположенных в п. Октябрьский Усть-Большерецкого района Камчатского края и потребляемую объектами, введенными в эксплуатацию после 1 июля 2017 года, в целях заключения двусторонних договоров купли-продажи электрической энергии</t>
  </si>
  <si>
    <t>2023 г.</t>
  </si>
  <si>
    <t>2024 г.</t>
  </si>
  <si>
    <t>на год 2023</t>
  </si>
  <si>
    <t>на год 2024</t>
  </si>
  <si>
    <t>2023 по дан-</t>
  </si>
  <si>
    <t>2024 по дан-</t>
  </si>
  <si>
    <t>организации — всего</t>
  </si>
  <si>
    <t xml:space="preserve"> *** АО "КЭС" является субъектом малого предпринимательства, квартальная, </t>
  </si>
  <si>
    <t>полугодовая  отчетность не ведется</t>
  </si>
  <si>
    <r>
      <t>активов (К</t>
    </r>
    <r>
      <rPr>
        <vertAlign val="subscript"/>
        <sz val="12"/>
        <rFont val="Times New Roman"/>
        <family val="1"/>
        <charset val="204"/>
      </rPr>
      <t>эл</t>
    </r>
    <r>
      <rPr>
        <sz val="12"/>
        <rFont val="Times New Roman"/>
        <family val="1"/>
        <charset val="204"/>
      </rPr>
      <t>)</t>
    </r>
  </si>
  <si>
    <t>Проект Инвестиционной программы по ВЭУ 13,14 подан в РСТ КК  письмом АО "КЭС" от 04.03.2020 № 173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</si>
</sst>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.000"/>
    <numFmt numFmtId="166" formatCode="#,##0.0000"/>
    <numFmt numFmtId="167" formatCode="#,##0.0"/>
    <numFmt numFmtId="168" formatCode="&quot;$&quot;#,##0_);[Red]\(&quot;$&quot;#,##0\)"/>
  </numFmts>
  <fonts count="29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color indexed="62"/>
      <name val="Calibri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8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14" fillId="0" borderId="0"/>
    <xf numFmtId="0" fontId="15" fillId="0" borderId="0"/>
    <xf numFmtId="168" fontId="16" fillId="0" borderId="0" applyFont="0" applyFill="0" applyBorder="0" applyAlignment="0" applyProtection="0"/>
    <xf numFmtId="0" fontId="17" fillId="0" borderId="0" applyFill="0" applyBorder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0" fontId="22" fillId="3" borderId="13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24" fillId="0" borderId="0" applyBorder="0">
      <alignment vertical="top"/>
    </xf>
    <xf numFmtId="0" fontId="15" fillId="0" borderId="0"/>
  </cellStyleXfs>
  <cellXfs count="16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4" fontId="1" fillId="0" borderId="3" xfId="0" applyNumberFormat="1" applyFont="1" applyBorder="1" applyAlignment="1">
      <alignment vertical="top"/>
    </xf>
    <xf numFmtId="4" fontId="13" fillId="0" borderId="3" xfId="0" applyNumberFormat="1" applyFont="1" applyBorder="1" applyAlignment="1">
      <alignment vertical="top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 vertical="top"/>
    </xf>
    <xf numFmtId="14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2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right"/>
    </xf>
    <xf numFmtId="0" fontId="12" fillId="0" borderId="0" xfId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49" fontId="2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3" fontId="1" fillId="2" borderId="0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Border="1" applyAlignment="1">
      <alignment horizontal="justify" vertical="top"/>
    </xf>
    <xf numFmtId="165" fontId="1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justify" vertical="top" wrapText="1"/>
    </xf>
    <xf numFmtId="167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center" vertical="top"/>
    </xf>
    <xf numFmtId="3" fontId="8" fillId="2" borderId="0" xfId="0" applyNumberFormat="1" applyFont="1" applyFill="1" applyBorder="1" applyAlignment="1">
      <alignment horizontal="center" vertical="distributed" wrapText="1"/>
    </xf>
    <xf numFmtId="2" fontId="8" fillId="2" borderId="0" xfId="0" applyNumberFormat="1" applyFont="1" applyFill="1" applyBorder="1" applyAlignment="1">
      <alignment horizontal="center" vertical="top" wrapText="1"/>
    </xf>
    <xf numFmtId="164" fontId="8" fillId="2" borderId="0" xfId="0" applyNumberFormat="1" applyFont="1" applyFill="1" applyBorder="1" applyAlignment="1">
      <alignment horizontal="center" vertical="top" wrapText="1"/>
    </xf>
    <xf numFmtId="166" fontId="1" fillId="2" borderId="0" xfId="0" applyNumberFormat="1" applyFont="1" applyFill="1" applyBorder="1" applyAlignment="1">
      <alignment horizontal="center" vertical="top"/>
    </xf>
    <xf numFmtId="4" fontId="1" fillId="2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65" fontId="1" fillId="2" borderId="0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5" fontId="9" fillId="2" borderId="0" xfId="0" applyNumberFormat="1" applyFont="1" applyFill="1" applyBorder="1" applyAlignment="1">
      <alignment horizontal="center" vertical="top" wrapText="1"/>
    </xf>
    <xf numFmtId="165" fontId="8" fillId="2" borderId="0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3" fontId="8" fillId="2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3" fontId="8" fillId="2" borderId="0" xfId="0" applyNumberFormat="1" applyFont="1" applyFill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3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2" fillId="0" borderId="10" xfId="1" applyFont="1" applyBorder="1" applyAlignment="1">
      <alignment horizontal="right" vertical="top"/>
    </xf>
    <xf numFmtId="3" fontId="12" fillId="0" borderId="10" xfId="1" applyNumberFormat="1" applyFont="1" applyBorder="1" applyAlignment="1">
      <alignment horizontal="right" vertical="top"/>
    </xf>
    <xf numFmtId="0" fontId="12" fillId="0" borderId="11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2" xfId="1" applyFont="1" applyBorder="1" applyAlignment="1">
      <alignment horizontal="left" vertical="top"/>
    </xf>
    <xf numFmtId="49" fontId="12" fillId="0" borderId="10" xfId="1" applyNumberFormat="1" applyFont="1" applyBorder="1" applyAlignment="1">
      <alignment vertical="top"/>
    </xf>
    <xf numFmtId="0" fontId="12" fillId="0" borderId="10" xfId="1" applyFont="1" applyBorder="1" applyAlignment="1">
      <alignment horizontal="left" vertical="top"/>
    </xf>
    <xf numFmtId="0" fontId="12" fillId="0" borderId="9" xfId="1" applyFont="1" applyBorder="1" applyAlignment="1">
      <alignment horizontal="left" vertical="top"/>
    </xf>
    <xf numFmtId="0" fontId="12" fillId="0" borderId="11" xfId="1" applyFont="1" applyBorder="1" applyAlignment="1">
      <alignment horizontal="left" vertical="top"/>
    </xf>
    <xf numFmtId="0" fontId="12" fillId="0" borderId="9" xfId="1" applyFont="1" applyBorder="1" applyAlignment="1">
      <alignment horizontal="center" vertical="center"/>
    </xf>
    <xf numFmtId="0" fontId="26" fillId="0" borderId="0" xfId="1" applyFont="1" applyAlignment="1">
      <alignment horizontal="left"/>
    </xf>
    <xf numFmtId="0" fontId="14" fillId="0" borderId="0" xfId="0" applyFont="1" applyAlignment="1"/>
    <xf numFmtId="3" fontId="1" fillId="0" borderId="10" xfId="1" applyNumberFormat="1" applyFont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7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5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14" xfId="1" applyFont="1" applyBorder="1" applyAlignment="1">
      <alignment horizontal="left" vertical="center"/>
    </xf>
    <xf numFmtId="0" fontId="1" fillId="0" borderId="15" xfId="1" applyFont="1" applyBorder="1" applyAlignment="1">
      <alignment horizontal="left" vertical="center"/>
    </xf>
    <xf numFmtId="0" fontId="1" fillId="0" borderId="16" xfId="1" applyFont="1" applyBorder="1" applyAlignment="1">
      <alignment horizontal="left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4" fillId="0" borderId="18" xfId="0" applyFont="1" applyBorder="1" applyAlignment="1"/>
    <xf numFmtId="0" fontId="14" fillId="0" borderId="19" xfId="0" applyFont="1" applyBorder="1" applyAlignment="1"/>
    <xf numFmtId="0" fontId="26" fillId="0" borderId="0" xfId="1" applyFont="1" applyAlignment="1">
      <alignment horizontal="center"/>
    </xf>
    <xf numFmtId="0" fontId="14" fillId="0" borderId="0" xfId="0" applyFont="1" applyAlignment="1">
      <alignment horizontal="center"/>
    </xf>
  </cellXfs>
  <cellStyles count="16">
    <cellStyle name=" 1" xfId="2"/>
    <cellStyle name="Currency [0]" xfId="3"/>
    <cellStyle name="Currency2" xfId="4"/>
    <cellStyle name="Followed Hyperlink" xfId="5"/>
    <cellStyle name="Hyperlink" xfId="6"/>
    <cellStyle name="normal" xfId="7"/>
    <cellStyle name="Normal1" xfId="8"/>
    <cellStyle name="Normal2" xfId="9"/>
    <cellStyle name="Percent1" xfId="10"/>
    <cellStyle name="Ввод  2" xfId="11"/>
    <cellStyle name="Гиперссылка 2" xfId="12"/>
    <cellStyle name="Обычный" xfId="0" builtinId="0"/>
    <cellStyle name="Обычный 2" xfId="1"/>
    <cellStyle name="Обычный 3" xfId="13"/>
    <cellStyle name="Обычный 4" xfId="14"/>
    <cellStyle name="Стиль 1" xfId="15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aokes.ru/&#1055;&#1040;&#1055;&#1050;&#1040;%20&#1044;&#1051;&#1071;%20&#1054;&#1041;&#1052;&#1045;&#1053;&#1040;/&#1048;&#1056;&#1048;&#1053;&#1040;%20&#1042;&#1051;&#1040;&#1044;&#1048;&#1052;&#1048;&#1056;&#1054;&#1042;&#1053;&#1040;/&#1058;&#1072;&#1088;&#1080;&#1092;&#1099;%202020/&#1054;&#1082;&#1090;&#1103;&#1073;&#1088;&#1100;&#1089;&#1082;&#1080;&#1081;%202020%20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%20&#1042;&#1069;&#1059;%202020-2024%20&#1075;&#107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НВВ долгоср"/>
      <sheetName val="подконтр"/>
      <sheetName val="подконтр 2020-2022"/>
      <sheetName val="неподконтр"/>
      <sheetName val="ресурсы"/>
      <sheetName val="Сводный расчет"/>
      <sheetName val="Расчет ср. уровня"/>
      <sheetName val="27"/>
      <sheetName val="Прил.1"/>
      <sheetName val="П1.1.1 - 1.1.2"/>
      <sheetName val="П1.2.1"/>
      <sheetName val="П1.2.2"/>
      <sheetName val="3"/>
      <sheetName val="П1.4"/>
      <sheetName val="П1.5"/>
      <sheetName val="6а"/>
      <sheetName val="6б (2018)"/>
      <sheetName val="6б (2019)"/>
      <sheetName val="6б (2020)"/>
      <sheetName val="6б (1 пг)"/>
      <sheetName val="6б (2 пг)"/>
      <sheetName val="6б (1кв 2019)"/>
      <sheetName val="9"/>
      <sheetName val="10"/>
      <sheetName val="11"/>
      <sheetName val="12"/>
      <sheetName val="15"/>
      <sheetName val="15 -1"/>
      <sheetName val="15 -1-1"/>
      <sheetName val="15 -1-2"/>
      <sheetName val="15-2"/>
      <sheetName val="15-2-1"/>
      <sheetName val="15-2-2"/>
      <sheetName val="16"/>
      <sheetName val="16-1"/>
      <sheetName val="16-1-1"/>
      <sheetName val="16-1-2"/>
      <sheetName val="16-2"/>
      <sheetName val="16-2-1"/>
      <sheetName val="16-2-2"/>
      <sheetName val="17"/>
      <sheetName val="17-1"/>
      <sheetName val="17-1-1"/>
      <sheetName val="17-1-2"/>
      <sheetName val="17-2"/>
      <sheetName val="17-2-1"/>
      <sheetName val="17-2-2"/>
      <sheetName val="аморт 7-8"/>
      <sheetName val="аморт 9"/>
      <sheetName val="20.1-5 ф 2018"/>
      <sheetName val="20.1-5 п 2019-20"/>
      <sheetName val="18"/>
      <sheetName val="18.1"/>
      <sheetName val="18.2"/>
      <sheetName val="20"/>
      <sheetName val="20-1"/>
      <sheetName val="20-1-1"/>
      <sheetName val="20-1-2"/>
      <sheetName val="20-2"/>
      <sheetName val="20-2-1"/>
      <sheetName val="20-2-2"/>
      <sheetName val="21 (2)"/>
      <sheetName val="21.1-5"/>
      <sheetName val="22 ГЕНЕРАЦИЯ"/>
      <sheetName val="23"/>
      <sheetName val="24"/>
      <sheetName val="25"/>
      <sheetName val="26"/>
      <sheetName val="1.29"/>
      <sheetName val="Прил.2"/>
      <sheetName val="2.1"/>
      <sheetName val="2.2"/>
      <sheetName val="Лист1 (2)"/>
      <sheetName val="1"/>
      <sheetName val="2-1"/>
      <sheetName val="2-2 доп."/>
      <sheetName val="4"/>
      <sheetName val="5 доп."/>
      <sheetName val="5 Мощность"/>
      <sheetName val="15 (доп)"/>
      <sheetName val="Кредит"/>
      <sheetName val="Хознужды"/>
      <sheetName val="Инвестиции"/>
      <sheetName val="Амортиз"/>
      <sheetName val="Приложение 2"/>
      <sheetName val="Пояснит."/>
    </sheetNames>
    <sheetDataSet>
      <sheetData sheetId="0" refreshError="1"/>
      <sheetData sheetId="1" refreshError="1"/>
      <sheetData sheetId="2" refreshError="1">
        <row r="23">
          <cell r="EO23">
            <v>11430</v>
          </cell>
        </row>
        <row r="24">
          <cell r="EO24">
            <v>31848.957548521739</v>
          </cell>
        </row>
        <row r="49">
          <cell r="EO49">
            <v>49448.107548521744</v>
          </cell>
          <cell r="FJ49">
            <v>31478.816881152248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Q7">
            <v>6.9832090000000004</v>
          </cell>
          <cell r="S7">
            <v>7.9268830000000001</v>
          </cell>
        </row>
        <row r="38">
          <cell r="Q38">
            <v>23.390518</v>
          </cell>
          <cell r="R38">
            <v>20.188169333333288</v>
          </cell>
        </row>
      </sheetData>
      <sheetData sheetId="13" refreshError="1"/>
      <sheetData sheetId="14" refreshError="1"/>
      <sheetData sheetId="15" refreshError="1"/>
      <sheetData sheetId="16" refreshError="1">
        <row r="69">
          <cell r="E69">
            <v>2.1353469999999999</v>
          </cell>
        </row>
        <row r="72">
          <cell r="L72">
            <v>6.2541493200534752</v>
          </cell>
        </row>
        <row r="76">
          <cell r="K76">
            <v>1.9783580000000001</v>
          </cell>
        </row>
        <row r="79">
          <cell r="L79">
            <v>7.7677337317412727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0">
          <cell r="I110">
            <v>428.8</v>
          </cell>
        </row>
        <row r="120">
          <cell r="I120">
            <v>428.75970196892899</v>
          </cell>
        </row>
      </sheetData>
      <sheetData sheetId="24" refreshError="1"/>
      <sheetData sheetId="25" refreshError="1">
        <row r="54">
          <cell r="E54">
            <v>0.10007338</v>
          </cell>
        </row>
        <row r="59">
          <cell r="E59">
            <v>0.24759965</v>
          </cell>
        </row>
      </sheetData>
      <sheetData sheetId="26" refreshError="1"/>
      <sheetData sheetId="27" refreshError="1">
        <row r="13">
          <cell r="P13">
            <v>3674.2757989639194</v>
          </cell>
          <cell r="Q13">
            <v>9796.5393173039593</v>
          </cell>
        </row>
        <row r="24">
          <cell r="P24">
            <v>19060</v>
          </cell>
        </row>
        <row r="59">
          <cell r="P59">
            <v>285899.98678056395</v>
          </cell>
          <cell r="Q59">
            <v>242023.92933236589</v>
          </cell>
        </row>
        <row r="73">
          <cell r="Q73">
            <v>264239.35466262186</v>
          </cell>
        </row>
      </sheetData>
      <sheetData sheetId="28" refreshError="1">
        <row r="13">
          <cell r="O13">
            <v>3674.2757989639194</v>
          </cell>
        </row>
        <row r="24">
          <cell r="O24">
            <v>7411</v>
          </cell>
          <cell r="P24">
            <v>9153.0466398348199</v>
          </cell>
        </row>
        <row r="59">
          <cell r="O59">
            <v>93344.043655520451</v>
          </cell>
          <cell r="P59">
            <v>139081.33013206438</v>
          </cell>
        </row>
        <row r="70">
          <cell r="O70">
            <v>6.8809790000000008</v>
          </cell>
        </row>
        <row r="72">
          <cell r="O72">
            <v>5162.3930434782606</v>
          </cell>
          <cell r="P72">
            <v>11680.166000461066</v>
          </cell>
        </row>
        <row r="73">
          <cell r="O73">
            <v>98506.436698998717</v>
          </cell>
          <cell r="P73">
            <v>150761.49613252544</v>
          </cell>
        </row>
        <row r="80">
          <cell r="O80">
            <v>563.50726400096664</v>
          </cell>
        </row>
        <row r="81">
          <cell r="O81">
            <v>94628.955049060605</v>
          </cell>
        </row>
      </sheetData>
      <sheetData sheetId="29" refreshError="1"/>
      <sheetData sheetId="30" refreshError="1"/>
      <sheetData sheetId="31" refreshError="1">
        <row r="17">
          <cell r="P17">
            <v>28435.404942457044</v>
          </cell>
        </row>
        <row r="52">
          <cell r="P52">
            <v>1165.3161204696701</v>
          </cell>
        </row>
        <row r="72">
          <cell r="O72">
            <v>197697.55008156522</v>
          </cell>
          <cell r="P72">
            <v>113477.85853009642</v>
          </cell>
        </row>
        <row r="73">
          <cell r="O73">
            <v>8.4520381327837732</v>
          </cell>
        </row>
      </sheetData>
      <sheetData sheetId="32" refreshError="1"/>
      <sheetData sheetId="33" refreshError="1"/>
      <sheetData sheetId="34" refreshError="1"/>
      <sheetData sheetId="35" refreshError="1">
        <row r="9">
          <cell r="P9">
            <v>26</v>
          </cell>
          <cell r="Q9">
            <v>26</v>
          </cell>
        </row>
        <row r="32">
          <cell r="P32">
            <v>132011.9608</v>
          </cell>
          <cell r="Q32">
            <v>107088.28965200001</v>
          </cell>
        </row>
      </sheetData>
      <sheetData sheetId="36" refreshError="1"/>
      <sheetData sheetId="37" refreshError="1"/>
      <sheetData sheetId="38" refreshError="1">
        <row r="9">
          <cell r="P9">
            <v>20</v>
          </cell>
          <cell r="Q9">
            <v>21.8932954027633</v>
          </cell>
        </row>
        <row r="32">
          <cell r="P32">
            <v>132011.9608</v>
          </cell>
          <cell r="Q32">
            <v>107088.28965200001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>
        <row r="64">
          <cell r="B64">
            <v>2542.3728813559323</v>
          </cell>
          <cell r="C64">
            <v>16207.62711864407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15">
          <cell r="L15">
            <v>15302</v>
          </cell>
        </row>
      </sheetData>
      <sheetData sheetId="60" refreshError="1"/>
      <sheetData sheetId="61" refreshError="1"/>
      <sheetData sheetId="62" refreshError="1"/>
      <sheetData sheetId="63" refreshError="1">
        <row r="10">
          <cell r="N10">
            <v>0</v>
          </cell>
        </row>
        <row r="12">
          <cell r="O12">
            <v>7916.8124767678792</v>
          </cell>
        </row>
        <row r="29">
          <cell r="N29">
            <v>2892.48</v>
          </cell>
          <cell r="O29">
            <v>2788.4437910808001</v>
          </cell>
        </row>
      </sheetData>
      <sheetData sheetId="64" refreshError="1"/>
      <sheetData sheetId="65" refreshError="1"/>
      <sheetData sheetId="66" refreshError="1">
        <row r="35">
          <cell r="P35">
            <v>2634.2184999999999</v>
          </cell>
        </row>
      </sheetData>
      <sheetData sheetId="67" refreshError="1">
        <row r="39">
          <cell r="K39">
            <v>1.6719071325999999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мин. и макс. тарифы"/>
      <sheetName val="НВВ долгоср"/>
      <sheetName val="подконтр"/>
      <sheetName val="подконтр 2020-2024"/>
      <sheetName val="неподконтр"/>
      <sheetName val="ресурсы"/>
      <sheetName val="Сводный расчет"/>
      <sheetName val="Расчет ср. уровня"/>
      <sheetName val="27"/>
      <sheetName val="Прил.1"/>
      <sheetName val="П1.1.1 - 1.1.2"/>
      <sheetName val="П1.2.1"/>
      <sheetName val="П1.2.2"/>
      <sheetName val="3"/>
      <sheetName val="П1.4"/>
      <sheetName val="П1.5"/>
      <sheetName val="6а"/>
      <sheetName val="6б (2018)"/>
      <sheetName val="6б (2019)"/>
      <sheetName val="6б (2020)"/>
      <sheetName val="6б (1 пг)"/>
      <sheetName val="6б (2 пг)"/>
      <sheetName val="6б (1кв 2019)"/>
      <sheetName val="9"/>
      <sheetName val="10"/>
      <sheetName val="11"/>
      <sheetName val="12"/>
      <sheetName val="15"/>
      <sheetName val="15 -1"/>
      <sheetName val="15 -1-1"/>
      <sheetName val="15 -1-2"/>
      <sheetName val="15-2"/>
      <sheetName val="15-2-1"/>
      <sheetName val="15-2-2"/>
      <sheetName val="16"/>
      <sheetName val="16-1"/>
      <sheetName val="16-1-1"/>
      <sheetName val="16-1-2"/>
      <sheetName val="16-2"/>
      <sheetName val="16-2-1"/>
      <sheetName val="16-2-2"/>
      <sheetName val="17"/>
      <sheetName val="17-1"/>
      <sheetName val="17-1-1"/>
      <sheetName val="17-1-2"/>
      <sheetName val="17-2"/>
      <sheetName val="17-2-1"/>
      <sheetName val="17-2-2"/>
      <sheetName val="аморт 7-8"/>
      <sheetName val="аморт 9"/>
      <sheetName val="20.1-5 ф 2018"/>
      <sheetName val="20.1-5 п 2019-20"/>
      <sheetName val="18"/>
      <sheetName val="18.1"/>
      <sheetName val="18.2"/>
      <sheetName val="20"/>
      <sheetName val="20-1"/>
      <sheetName val="20-1-1"/>
      <sheetName val="20-1-2"/>
      <sheetName val="20-2"/>
      <sheetName val="20-2-1"/>
      <sheetName val="20-2-2"/>
      <sheetName val="21 (2)"/>
      <sheetName val="21.1-5"/>
      <sheetName val="22 ГЕНЕРАЦИЯ"/>
      <sheetName val="23"/>
      <sheetName val="24"/>
      <sheetName val="25"/>
      <sheetName val="26"/>
      <sheetName val="1.29"/>
      <sheetName val="Прил.2"/>
      <sheetName val="2.1"/>
      <sheetName val="2.2"/>
      <sheetName val="Лист1 (2)"/>
      <sheetName val="1"/>
      <sheetName val="2-1"/>
      <sheetName val="2-2 доп."/>
      <sheetName val="4"/>
      <sheetName val="5 доп."/>
      <sheetName val="5 Мощность"/>
      <sheetName val="15 (доп)"/>
      <sheetName val="Кредит"/>
      <sheetName val="Хознужды"/>
      <sheetName val="Инвестиции"/>
      <sheetName val="Амортиз"/>
      <sheetName val="Приложение 2"/>
      <sheetName val="Пояснит."/>
    </sheetNames>
    <sheetDataSet>
      <sheetData sheetId="0"/>
      <sheetData sheetId="1"/>
      <sheetData sheetId="2">
        <row r="12">
          <cell r="AU12">
            <v>25411.892398096919</v>
          </cell>
        </row>
        <row r="14">
          <cell r="AU14">
            <v>13210.924327408147</v>
          </cell>
          <cell r="BQ14">
            <v>13311.486429484799</v>
          </cell>
          <cell r="CM14">
            <v>13416.025400234706</v>
          </cell>
          <cell r="DI14">
            <v>13524.641390843859</v>
          </cell>
          <cell r="EE14">
            <v>13637.493405086771</v>
          </cell>
        </row>
        <row r="18">
          <cell r="AU18">
            <v>51549.080571333332</v>
          </cell>
          <cell r="BQ18">
            <v>33065</v>
          </cell>
          <cell r="CM18">
            <v>33342</v>
          </cell>
          <cell r="DI18">
            <v>33629</v>
          </cell>
          <cell r="EE18">
            <v>33928</v>
          </cell>
        </row>
      </sheetData>
      <sheetData sheetId="3">
        <row r="49">
          <cell r="CY49">
            <v>25411.892398096919</v>
          </cell>
        </row>
      </sheetData>
      <sheetData sheetId="4">
        <row r="25">
          <cell r="BA25">
            <v>25411.892398096919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1">
          <cell r="BU11">
            <v>1.6</v>
          </cell>
        </row>
        <row r="20">
          <cell r="BU20">
            <v>1.6</v>
          </cell>
        </row>
        <row r="25">
          <cell r="BU25">
            <v>2.2400000000000003E-2</v>
          </cell>
        </row>
      </sheetData>
      <sheetData sheetId="12"/>
      <sheetData sheetId="13">
        <row r="7">
          <cell r="T7">
            <v>1.5209999999999999</v>
          </cell>
        </row>
        <row r="38">
          <cell r="T38">
            <v>1.499706</v>
          </cell>
        </row>
      </sheetData>
      <sheetData sheetId="14"/>
      <sheetData sheetId="15"/>
      <sheetData sheetId="16"/>
      <sheetData sheetId="17">
        <row r="94">
          <cell r="L94">
            <v>0.33914654002713701</v>
          </cell>
        </row>
        <row r="99">
          <cell r="L99">
            <v>0.27249454545454549</v>
          </cell>
        </row>
        <row r="104">
          <cell r="L104">
            <v>0.40003974793989333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141">
          <cell r="I141">
            <v>0</v>
          </cell>
        </row>
      </sheetData>
      <sheetData sheetId="25"/>
      <sheetData sheetId="26">
        <row r="69">
          <cell r="E69">
            <v>0</v>
          </cell>
        </row>
      </sheetData>
      <sheetData sheetId="27"/>
      <sheetData sheetId="28">
        <row r="13">
          <cell r="S13">
            <v>0</v>
          </cell>
        </row>
        <row r="17">
          <cell r="S17">
            <v>3455.2815999999998</v>
          </cell>
        </row>
        <row r="24">
          <cell r="S24">
            <v>10631.052884208148</v>
          </cell>
        </row>
        <row r="52">
          <cell r="S52">
            <v>9802.2587980969201</v>
          </cell>
        </row>
        <row r="59">
          <cell r="S59">
            <v>38622.816725505065</v>
          </cell>
        </row>
        <row r="73">
          <cell r="S73">
            <v>90171.897296838404</v>
          </cell>
        </row>
      </sheetData>
      <sheetData sheetId="29">
        <row r="24">
          <cell r="R24">
            <v>10631.052884208148</v>
          </cell>
        </row>
        <row r="59">
          <cell r="R59">
            <v>38622.816725505065</v>
          </cell>
        </row>
        <row r="72">
          <cell r="R72">
            <v>51549.080571333332</v>
          </cell>
        </row>
        <row r="73">
          <cell r="R73">
            <v>90171.897296838404</v>
          </cell>
        </row>
      </sheetData>
      <sheetData sheetId="30"/>
      <sheetData sheetId="31"/>
      <sheetData sheetId="32">
        <row r="72">
          <cell r="S72">
            <v>0</v>
          </cell>
          <cell r="T72">
            <v>0</v>
          </cell>
        </row>
      </sheetData>
      <sheetData sheetId="33"/>
      <sheetData sheetId="34"/>
      <sheetData sheetId="35"/>
      <sheetData sheetId="36">
        <row r="9">
          <cell r="S9">
            <v>2</v>
          </cell>
        </row>
        <row r="32">
          <cell r="S32">
            <v>142228.30720000001</v>
          </cell>
        </row>
      </sheetData>
      <sheetData sheetId="37"/>
      <sheetData sheetId="38"/>
      <sheetData sheetId="39">
        <row r="32">
          <cell r="S32">
            <v>142228.30720000001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2">
          <cell r="Q12">
            <v>38318</v>
          </cell>
        </row>
      </sheetData>
      <sheetData sheetId="64">
        <row r="12">
          <cell r="Q12">
            <v>38318</v>
          </cell>
        </row>
        <row r="29">
          <cell r="Q29">
            <v>0</v>
          </cell>
        </row>
      </sheetData>
      <sheetData sheetId="65">
        <row r="67">
          <cell r="X67">
            <v>0</v>
          </cell>
          <cell r="Y67">
            <v>0</v>
          </cell>
        </row>
        <row r="71">
          <cell r="X71">
            <v>0</v>
          </cell>
          <cell r="Y71">
            <v>0</v>
          </cell>
        </row>
        <row r="73">
          <cell r="X73">
            <v>27598.686164005016</v>
          </cell>
          <cell r="Y73">
            <v>18768.530244144593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>
        <row r="61">
          <cell r="G61">
            <v>0</v>
          </cell>
        </row>
        <row r="64">
          <cell r="G64">
            <v>0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DS19"/>
  <sheetViews>
    <sheetView tabSelected="1" zoomScaleNormal="100" workbookViewId="0">
      <selection activeCell="S19" sqref="S19:DA19"/>
    </sheetView>
  </sheetViews>
  <sheetFormatPr defaultColWidth="1.140625" defaultRowHeight="15.75"/>
  <cols>
    <col min="1" max="16384" width="1.140625" style="12"/>
  </cols>
  <sheetData>
    <row r="1" spans="1:123" s="2" customFormat="1" ht="11.25">
      <c r="DS1" s="36" t="s">
        <v>404</v>
      </c>
    </row>
    <row r="2" spans="1:123" s="2" customFormat="1" ht="11.25">
      <c r="DS2" s="36" t="s">
        <v>0</v>
      </c>
    </row>
    <row r="3" spans="1:123" s="2" customFormat="1" ht="11.25">
      <c r="DS3" s="36" t="s">
        <v>1</v>
      </c>
    </row>
    <row r="4" spans="1:123" s="2" customFormat="1" ht="11.25">
      <c r="DS4" s="36" t="s">
        <v>2</v>
      </c>
    </row>
    <row r="10" spans="1:123" s="37" customFormat="1" ht="18.75">
      <c r="A10" s="43" t="s">
        <v>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</row>
    <row r="11" spans="1:123" s="37" customFormat="1" ht="111" customHeight="1">
      <c r="A11" s="44" t="s">
        <v>510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</row>
    <row r="12" spans="1:123" s="37" customFormat="1" ht="18.75"/>
    <row r="13" spans="1:123" s="37" customFormat="1" ht="18.75">
      <c r="BI13" s="38" t="s">
        <v>370</v>
      </c>
      <c r="BK13" s="45" t="s">
        <v>509</v>
      </c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D13" s="39" t="s">
        <v>389</v>
      </c>
    </row>
    <row r="14" spans="1:123" s="40" customFormat="1" ht="10.5">
      <c r="BK14" s="42" t="s">
        <v>4</v>
      </c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</row>
    <row r="17" spans="19:105">
      <c r="S17" s="41" t="s">
        <v>377</v>
      </c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</row>
    <row r="18" spans="19:105" s="40" customFormat="1" ht="10.5">
      <c r="S18" s="42" t="s">
        <v>5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</row>
    <row r="19" spans="19:105">
      <c r="S19" s="41" t="s">
        <v>378</v>
      </c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</row>
  </sheetData>
  <mergeCells count="7">
    <mergeCell ref="S17:DA17"/>
    <mergeCell ref="S18:DA18"/>
    <mergeCell ref="S19:DA19"/>
    <mergeCell ref="A10:DS10"/>
    <mergeCell ref="A11:DS11"/>
    <mergeCell ref="BK13:CB13"/>
    <mergeCell ref="BK14:CB14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2:DS24"/>
  <sheetViews>
    <sheetView zoomScaleNormal="100" workbookViewId="0">
      <selection sqref="A1:XFD1048576"/>
    </sheetView>
  </sheetViews>
  <sheetFormatPr defaultColWidth="1.140625" defaultRowHeight="15.75"/>
  <cols>
    <col min="1" max="16384" width="1.140625" style="12"/>
  </cols>
  <sheetData>
    <row r="2" spans="1:123" s="19" customFormat="1" ht="18.75">
      <c r="A2" s="46" t="s">
        <v>391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</row>
    <row r="6" spans="1:123">
      <c r="A6" s="26" t="s">
        <v>6</v>
      </c>
      <c r="U6" s="47" t="s">
        <v>379</v>
      </c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</row>
    <row r="8" spans="1:123">
      <c r="A8" s="26" t="s">
        <v>7</v>
      </c>
      <c r="Z8" s="47" t="s">
        <v>380</v>
      </c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</row>
    <row r="10" spans="1:123">
      <c r="A10" s="26" t="s">
        <v>8</v>
      </c>
      <c r="R10" s="47" t="s">
        <v>371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</row>
    <row r="12" spans="1:123">
      <c r="A12" s="26" t="s">
        <v>9</v>
      </c>
      <c r="R12" s="47" t="s">
        <v>371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</row>
    <row r="14" spans="1:123">
      <c r="A14" s="26" t="s">
        <v>10</v>
      </c>
      <c r="F14" s="48" t="s">
        <v>372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</row>
    <row r="16" spans="1:123">
      <c r="A16" s="26" t="s">
        <v>11</v>
      </c>
      <c r="F16" s="48" t="s">
        <v>373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8" spans="1:123">
      <c r="A18" s="26" t="s">
        <v>12</v>
      </c>
      <c r="T18" s="47" t="s">
        <v>374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</row>
    <row r="20" spans="1:123">
      <c r="A20" s="26" t="s">
        <v>13</v>
      </c>
      <c r="X20" s="47" t="s">
        <v>387</v>
      </c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</row>
    <row r="22" spans="1:123">
      <c r="A22" s="26" t="s">
        <v>14</v>
      </c>
      <c r="T22" s="48" t="s">
        <v>381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</row>
    <row r="24" spans="1:123">
      <c r="A24" s="26" t="s">
        <v>15</v>
      </c>
      <c r="F24" s="48" t="s">
        <v>375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</row>
  </sheetData>
  <mergeCells count="11">
    <mergeCell ref="F14:AF14"/>
    <mergeCell ref="T18:DS18"/>
    <mergeCell ref="F24:AC24"/>
    <mergeCell ref="T22:BD22"/>
    <mergeCell ref="X20:BR20"/>
    <mergeCell ref="F16:AF16"/>
    <mergeCell ref="A2:DS2"/>
    <mergeCell ref="U6:DS6"/>
    <mergeCell ref="Z8:DS8"/>
    <mergeCell ref="R10:DS10"/>
    <mergeCell ref="R12:DS12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90"/>
  <sheetViews>
    <sheetView topLeftCell="A55" zoomScaleNormal="100" workbookViewId="0">
      <selection activeCell="I78" sqref="I78:AO78"/>
    </sheetView>
  </sheetViews>
  <sheetFormatPr defaultColWidth="1.140625" defaultRowHeight="15.75"/>
  <cols>
    <col min="1" max="40" width="1.140625" style="12"/>
    <col min="41" max="41" width="4" style="12" customWidth="1"/>
    <col min="42" max="42" width="1.140625" style="12"/>
    <col min="43" max="43" width="1.140625" style="12" customWidth="1"/>
    <col min="44" max="57" width="1.140625" style="12"/>
    <col min="58" max="101" width="0" style="12" hidden="1" customWidth="1"/>
    <col min="102" max="122" width="1.140625" style="12"/>
    <col min="123" max="123" width="32.7109375" style="12" customWidth="1"/>
    <col min="124" max="16384" width="1.140625" style="12"/>
  </cols>
  <sheetData>
    <row r="1" spans="1:123" s="19" customFormat="1" ht="18.75">
      <c r="A1" s="46" t="s">
        <v>390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</row>
    <row r="3" spans="1:123">
      <c r="A3" s="69" t="s">
        <v>17</v>
      </c>
      <c r="B3" s="70"/>
      <c r="C3" s="70"/>
      <c r="D3" s="70"/>
      <c r="E3" s="70"/>
      <c r="F3" s="70"/>
      <c r="G3" s="70"/>
      <c r="H3" s="71"/>
      <c r="I3" s="69" t="s">
        <v>19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1"/>
      <c r="AP3" s="69" t="s">
        <v>20</v>
      </c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1"/>
      <c r="BF3" s="72" t="s">
        <v>22</v>
      </c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4"/>
      <c r="CB3" s="69" t="s">
        <v>24</v>
      </c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1"/>
      <c r="CX3" s="69" t="s">
        <v>23</v>
      </c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1"/>
    </row>
    <row r="4" spans="1:123" ht="32.25" customHeight="1">
      <c r="A4" s="75" t="s">
        <v>18</v>
      </c>
      <c r="B4" s="41"/>
      <c r="C4" s="41"/>
      <c r="D4" s="41"/>
      <c r="E4" s="41"/>
      <c r="F4" s="41"/>
      <c r="G4" s="41"/>
      <c r="H4" s="76"/>
      <c r="I4" s="75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76"/>
      <c r="AP4" s="75" t="s">
        <v>21</v>
      </c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76"/>
      <c r="BF4" s="78" t="s">
        <v>405</v>
      </c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80"/>
      <c r="CB4" s="75" t="s">
        <v>406</v>
      </c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76"/>
      <c r="CX4" s="75" t="s">
        <v>407</v>
      </c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76"/>
    </row>
    <row r="5" spans="1:123" ht="18.75">
      <c r="A5" s="66" t="s">
        <v>392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</row>
    <row r="6" spans="1:123" ht="18.75">
      <c r="A6" s="67" t="s">
        <v>363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</row>
    <row r="7" spans="1:123" s="8" customFormat="1">
      <c r="A7" s="65" t="s">
        <v>25</v>
      </c>
      <c r="B7" s="65"/>
      <c r="C7" s="65"/>
      <c r="D7" s="65"/>
      <c r="E7" s="65"/>
      <c r="F7" s="65"/>
      <c r="G7" s="65"/>
      <c r="H7" s="65"/>
      <c r="I7" s="64" t="s">
        <v>26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</row>
    <row r="8" spans="1:123" s="8" customFormat="1">
      <c r="A8" s="65"/>
      <c r="B8" s="65"/>
      <c r="C8" s="65"/>
      <c r="D8" s="65"/>
      <c r="E8" s="65"/>
      <c r="F8" s="65"/>
      <c r="G8" s="65"/>
      <c r="H8" s="65"/>
      <c r="I8" s="64" t="s">
        <v>27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</row>
    <row r="9" spans="1:123" s="13" customFormat="1">
      <c r="A9" s="50" t="s">
        <v>32</v>
      </c>
      <c r="B9" s="50"/>
      <c r="C9" s="50"/>
      <c r="D9" s="50"/>
      <c r="E9" s="50"/>
      <c r="F9" s="50"/>
      <c r="G9" s="50"/>
      <c r="H9" s="50"/>
      <c r="I9" s="49" t="s">
        <v>28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50" t="s">
        <v>33</v>
      </c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1">
        <v>316195</v>
      </c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>
        <f>'[1]15'!$Q$73</f>
        <v>264239.35466262186</v>
      </c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>
        <f>'[2]15'!$S$73</f>
        <v>90171.897296838404</v>
      </c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</row>
    <row r="10" spans="1:123" s="13" customFormat="1">
      <c r="A10" s="50" t="s">
        <v>34</v>
      </c>
      <c r="B10" s="50"/>
      <c r="C10" s="50"/>
      <c r="D10" s="50"/>
      <c r="E10" s="50"/>
      <c r="F10" s="50"/>
      <c r="G10" s="50"/>
      <c r="H10" s="50"/>
      <c r="I10" s="49" t="s">
        <v>29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50" t="s">
        <v>33</v>
      </c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1">
        <f>BF9-'[1]15'!$P$59</f>
        <v>30295.013219436049</v>
      </c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>
        <f>CB9-'[1]15'!$Q$59</f>
        <v>22215.425330255966</v>
      </c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>
        <f>CX9-'[2]15'!$S$59</f>
        <v>51549.080571333339</v>
      </c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</row>
    <row r="11" spans="1:123" s="13" customFormat="1">
      <c r="A11" s="50" t="s">
        <v>35</v>
      </c>
      <c r="B11" s="50"/>
      <c r="C11" s="50"/>
      <c r="D11" s="50"/>
      <c r="E11" s="50"/>
      <c r="F11" s="50"/>
      <c r="G11" s="50"/>
      <c r="H11" s="50"/>
      <c r="I11" s="49" t="s">
        <v>30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50" t="s">
        <v>33</v>
      </c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1">
        <f>BF10+'[1]15'!$P$24</f>
        <v>49355.013219436049</v>
      </c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>
        <f>CB10+13703</f>
        <v>35918.425330255966</v>
      </c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>
        <f>CX10+'[2]15'!$S$24</f>
        <v>62180.133455541487</v>
      </c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</row>
    <row r="12" spans="1:123" s="13" customFormat="1">
      <c r="A12" s="50"/>
      <c r="B12" s="50"/>
      <c r="C12" s="50"/>
      <c r="D12" s="50"/>
      <c r="E12" s="50"/>
      <c r="F12" s="50"/>
      <c r="G12" s="50"/>
      <c r="H12" s="50"/>
      <c r="I12" s="49" t="s">
        <v>31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</row>
    <row r="13" spans="1:123" s="13" customFormat="1">
      <c r="A13" s="50" t="s">
        <v>36</v>
      </c>
      <c r="B13" s="50"/>
      <c r="C13" s="50"/>
      <c r="D13" s="50"/>
      <c r="E13" s="50"/>
      <c r="F13" s="50"/>
      <c r="G13" s="50"/>
      <c r="H13" s="50"/>
      <c r="I13" s="49" t="s">
        <v>37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50" t="s">
        <v>33</v>
      </c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1">
        <v>19991</v>
      </c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>
        <v>0</v>
      </c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>
        <v>0</v>
      </c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</row>
    <row r="14" spans="1:123" s="13" customFormat="1">
      <c r="A14" s="50" t="s">
        <v>38</v>
      </c>
      <c r="B14" s="50"/>
      <c r="C14" s="50"/>
      <c r="D14" s="50"/>
      <c r="E14" s="50"/>
      <c r="F14" s="50"/>
      <c r="G14" s="50"/>
      <c r="H14" s="50"/>
      <c r="I14" s="49" t="s">
        <v>39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</row>
    <row r="15" spans="1:123" s="13" customFormat="1">
      <c r="A15" s="50"/>
      <c r="B15" s="50"/>
      <c r="C15" s="50"/>
      <c r="D15" s="50"/>
      <c r="E15" s="50"/>
      <c r="F15" s="50"/>
      <c r="G15" s="50"/>
      <c r="H15" s="50"/>
      <c r="I15" s="49" t="s">
        <v>40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</row>
    <row r="16" spans="1:123" s="13" customFormat="1">
      <c r="A16" s="50" t="s">
        <v>41</v>
      </c>
      <c r="B16" s="50"/>
      <c r="C16" s="50"/>
      <c r="D16" s="50"/>
      <c r="E16" s="50"/>
      <c r="F16" s="50"/>
      <c r="G16" s="50"/>
      <c r="H16" s="50"/>
      <c r="I16" s="49" t="s">
        <v>42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50" t="s">
        <v>47</v>
      </c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63">
        <f>BF13/BF9*100</f>
        <v>6.3223643637628681</v>
      </c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51">
        <f>CB13/CB9*100</f>
        <v>0</v>
      </c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>
        <f>CX13/CX9*100</f>
        <v>0</v>
      </c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</row>
    <row r="17" spans="1:123" s="13" customFormat="1">
      <c r="A17" s="50"/>
      <c r="B17" s="50"/>
      <c r="C17" s="50"/>
      <c r="D17" s="50"/>
      <c r="E17" s="50"/>
      <c r="F17" s="50"/>
      <c r="G17" s="50"/>
      <c r="H17" s="50"/>
      <c r="I17" s="49" t="s">
        <v>43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</row>
    <row r="18" spans="1:123" s="13" customFormat="1">
      <c r="A18" s="50"/>
      <c r="B18" s="50"/>
      <c r="C18" s="50"/>
      <c r="D18" s="50"/>
      <c r="E18" s="50"/>
      <c r="F18" s="50"/>
      <c r="G18" s="50"/>
      <c r="H18" s="50"/>
      <c r="I18" s="49" t="s">
        <v>44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</row>
    <row r="19" spans="1:123" s="13" customFormat="1">
      <c r="A19" s="50"/>
      <c r="B19" s="50"/>
      <c r="C19" s="50"/>
      <c r="D19" s="50"/>
      <c r="E19" s="50"/>
      <c r="F19" s="50"/>
      <c r="G19" s="50"/>
      <c r="H19" s="50"/>
      <c r="I19" s="49" t="s">
        <v>45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s="13" customFormat="1">
      <c r="A20" s="50"/>
      <c r="B20" s="50"/>
      <c r="C20" s="50"/>
      <c r="D20" s="50"/>
      <c r="E20" s="50"/>
      <c r="F20" s="50"/>
      <c r="G20" s="50"/>
      <c r="H20" s="50"/>
      <c r="I20" s="49" t="s">
        <v>46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</row>
    <row r="21" spans="1:123" s="13" customFormat="1">
      <c r="A21" s="50" t="s">
        <v>48</v>
      </c>
      <c r="B21" s="50"/>
      <c r="C21" s="50"/>
      <c r="D21" s="50"/>
      <c r="E21" s="50"/>
      <c r="F21" s="50"/>
      <c r="G21" s="50"/>
      <c r="H21" s="50"/>
      <c r="I21" s="49" t="s">
        <v>49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s="13" customFormat="1">
      <c r="A22" s="50"/>
      <c r="B22" s="50"/>
      <c r="C22" s="50"/>
      <c r="D22" s="50"/>
      <c r="E22" s="50"/>
      <c r="F22" s="50"/>
      <c r="G22" s="50"/>
      <c r="H22" s="50"/>
      <c r="I22" s="49" t="s">
        <v>27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</row>
    <row r="23" spans="1:123" s="13" customFormat="1">
      <c r="A23" s="50" t="s">
        <v>50</v>
      </c>
      <c r="B23" s="50"/>
      <c r="C23" s="50"/>
      <c r="D23" s="50"/>
      <c r="E23" s="50"/>
      <c r="F23" s="50"/>
      <c r="G23" s="50"/>
      <c r="H23" s="50"/>
      <c r="I23" s="49" t="s">
        <v>124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50" t="s">
        <v>52</v>
      </c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s="13" customFormat="1" ht="15.75" customHeight="1">
      <c r="A24" s="50"/>
      <c r="B24" s="50"/>
      <c r="C24" s="50"/>
      <c r="D24" s="50"/>
      <c r="E24" s="50"/>
      <c r="F24" s="50"/>
      <c r="G24" s="50"/>
      <c r="H24" s="50"/>
      <c r="I24" s="57" t="s">
        <v>125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s="13" customFormat="1">
      <c r="A25" s="50" t="s">
        <v>53</v>
      </c>
      <c r="B25" s="50"/>
      <c r="C25" s="50"/>
      <c r="D25" s="50"/>
      <c r="E25" s="50"/>
      <c r="F25" s="50"/>
      <c r="G25" s="50"/>
      <c r="H25" s="50"/>
      <c r="I25" s="49" t="s">
        <v>51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50" t="s">
        <v>70</v>
      </c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</row>
    <row r="26" spans="1:123" s="13" customFormat="1" ht="15.75" customHeight="1">
      <c r="A26" s="50"/>
      <c r="B26" s="50"/>
      <c r="C26" s="50"/>
      <c r="D26" s="50"/>
      <c r="E26" s="50"/>
      <c r="F26" s="50"/>
      <c r="G26" s="50"/>
      <c r="H26" s="50"/>
      <c r="I26" s="57" t="s">
        <v>110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</row>
    <row r="27" spans="1:123" s="13" customFormat="1" ht="15.75" customHeight="1">
      <c r="A27" s="50" t="s">
        <v>54</v>
      </c>
      <c r="B27" s="50"/>
      <c r="C27" s="50"/>
      <c r="D27" s="50"/>
      <c r="E27" s="50"/>
      <c r="F27" s="50"/>
      <c r="G27" s="50"/>
      <c r="H27" s="50"/>
      <c r="I27" s="57" t="s">
        <v>111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0" t="s">
        <v>52</v>
      </c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62">
        <f>'[1]6а'!$L$72</f>
        <v>6.2541493200534752</v>
      </c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>
        <f>'[1]6а'!$L$79</f>
        <v>7.7677337317412727</v>
      </c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>
        <f>'[2]6а'!$L$94</f>
        <v>0.33914654002713701</v>
      </c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</row>
    <row r="28" spans="1:123" s="13" customFormat="1">
      <c r="A28" s="50" t="s">
        <v>55</v>
      </c>
      <c r="B28" s="50"/>
      <c r="C28" s="50"/>
      <c r="D28" s="50"/>
      <c r="E28" s="50"/>
      <c r="F28" s="50"/>
      <c r="G28" s="50"/>
      <c r="H28" s="50"/>
      <c r="I28" s="49" t="s">
        <v>56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0" t="s">
        <v>57</v>
      </c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63">
        <f>[1]П1.2.2!$Q$38*1000</f>
        <v>23390.518</v>
      </c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>
        <f>[1]П1.2.2!$R$38*1000</f>
        <v>20188.169333333288</v>
      </c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51">
        <f>[2]П1.2.2!$T$38*1000</f>
        <v>1499.7059999999999</v>
      </c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</row>
    <row r="29" spans="1:123" s="13" customFormat="1" ht="15.75" customHeight="1">
      <c r="A29" s="50"/>
      <c r="B29" s="50"/>
      <c r="C29" s="50"/>
      <c r="D29" s="50"/>
      <c r="E29" s="50"/>
      <c r="F29" s="50"/>
      <c r="G29" s="50"/>
      <c r="H29" s="50"/>
      <c r="I29" s="57" t="s">
        <v>112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</row>
    <row r="30" spans="1:123" s="13" customFormat="1">
      <c r="A30" s="50" t="s">
        <v>58</v>
      </c>
      <c r="B30" s="50"/>
      <c r="C30" s="50"/>
      <c r="D30" s="50"/>
      <c r="E30" s="50"/>
      <c r="F30" s="50"/>
      <c r="G30" s="50"/>
      <c r="H30" s="50"/>
      <c r="I30" s="49" t="s">
        <v>59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50" t="s">
        <v>57</v>
      </c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63">
        <f>'[1]6а'!$E$69*1000</f>
        <v>2135.3469999999998</v>
      </c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>
        <f>'[1]6а'!$K$76*1000</f>
        <v>1978.3580000000002</v>
      </c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>
        <f>'[2]6а'!$K$91*1000</f>
        <v>0</v>
      </c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</row>
    <row r="31" spans="1:123" s="13" customFormat="1">
      <c r="A31" s="50"/>
      <c r="B31" s="50"/>
      <c r="C31" s="50"/>
      <c r="D31" s="50"/>
      <c r="E31" s="50"/>
      <c r="F31" s="50"/>
      <c r="G31" s="50"/>
      <c r="H31" s="50"/>
      <c r="I31" s="49" t="s">
        <v>60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</row>
    <row r="32" spans="1:123" s="13" customFormat="1" ht="15.75" customHeight="1">
      <c r="A32" s="50"/>
      <c r="B32" s="50"/>
      <c r="C32" s="50"/>
      <c r="D32" s="50"/>
      <c r="E32" s="50"/>
      <c r="F32" s="50"/>
      <c r="G32" s="50"/>
      <c r="H32" s="50"/>
      <c r="I32" s="57" t="s">
        <v>113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</row>
    <row r="33" spans="1:123" s="13" customFormat="1">
      <c r="A33" s="50" t="s">
        <v>61</v>
      </c>
      <c r="B33" s="50"/>
      <c r="C33" s="50"/>
      <c r="D33" s="50"/>
      <c r="E33" s="50"/>
      <c r="F33" s="50"/>
      <c r="G33" s="50"/>
      <c r="H33" s="50"/>
      <c r="I33" s="49" t="s">
        <v>393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50" t="s">
        <v>395</v>
      </c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</row>
    <row r="34" spans="1:123" s="13" customFormat="1" ht="18.75">
      <c r="A34" s="50"/>
      <c r="B34" s="50"/>
      <c r="C34" s="50"/>
      <c r="D34" s="50"/>
      <c r="E34" s="50"/>
      <c r="F34" s="50"/>
      <c r="G34" s="50"/>
      <c r="H34" s="50"/>
      <c r="I34" s="49" t="s">
        <v>394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</row>
    <row r="35" spans="1:123" s="13" customFormat="1" hidden="1">
      <c r="A35" s="50"/>
      <c r="B35" s="50"/>
      <c r="C35" s="50"/>
      <c r="D35" s="50"/>
      <c r="E35" s="50"/>
      <c r="F35" s="50"/>
      <c r="G35" s="50"/>
      <c r="H35" s="50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</row>
    <row r="36" spans="1:123" s="14" customFormat="1" ht="15.75" hidden="1" customHeight="1">
      <c r="A36" s="50"/>
      <c r="B36" s="50"/>
      <c r="C36" s="50"/>
      <c r="D36" s="50"/>
      <c r="E36" s="50"/>
      <c r="F36" s="50"/>
      <c r="G36" s="50"/>
      <c r="H36" s="50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</row>
    <row r="37" spans="1:123" s="13" customFormat="1" ht="15.75" customHeight="1">
      <c r="A37" s="50" t="s">
        <v>62</v>
      </c>
      <c r="B37" s="50"/>
      <c r="C37" s="50"/>
      <c r="D37" s="50"/>
      <c r="E37" s="50"/>
      <c r="F37" s="50"/>
      <c r="G37" s="50"/>
      <c r="H37" s="50"/>
      <c r="I37" s="49" t="s">
        <v>63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59" t="s">
        <v>388</v>
      </c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 t="s">
        <v>427</v>
      </c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 t="s">
        <v>427</v>
      </c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</row>
    <row r="38" spans="1:123" s="13" customFormat="1">
      <c r="A38" s="50"/>
      <c r="B38" s="50"/>
      <c r="C38" s="50"/>
      <c r="D38" s="50"/>
      <c r="E38" s="50"/>
      <c r="F38" s="50"/>
      <c r="G38" s="50"/>
      <c r="H38" s="50"/>
      <c r="I38" s="49" t="s">
        <v>64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</row>
    <row r="39" spans="1:123" s="13" customFormat="1" ht="47.25" customHeight="1">
      <c r="A39" s="50"/>
      <c r="B39" s="50"/>
      <c r="C39" s="50"/>
      <c r="D39" s="50"/>
      <c r="E39" s="50"/>
      <c r="F39" s="50"/>
      <c r="G39" s="50"/>
      <c r="H39" s="50"/>
      <c r="I39" s="57" t="s">
        <v>368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</row>
    <row r="40" spans="1:123" s="13" customFormat="1">
      <c r="A40" s="50" t="s">
        <v>66</v>
      </c>
      <c r="B40" s="50"/>
      <c r="C40" s="50"/>
      <c r="D40" s="50"/>
      <c r="E40" s="50"/>
      <c r="F40" s="50"/>
      <c r="G40" s="50"/>
      <c r="H40" s="50"/>
      <c r="I40" s="49" t="s">
        <v>67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50" t="s">
        <v>70</v>
      </c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</row>
    <row r="41" spans="1:123" s="13" customFormat="1">
      <c r="A41" s="50"/>
      <c r="B41" s="50"/>
      <c r="C41" s="50"/>
      <c r="D41" s="50"/>
      <c r="E41" s="50"/>
      <c r="F41" s="50"/>
      <c r="G41" s="50"/>
      <c r="H41" s="50"/>
      <c r="I41" s="49" t="s">
        <v>68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</row>
    <row r="42" spans="1:123" s="13" customFormat="1">
      <c r="A42" s="50"/>
      <c r="B42" s="50"/>
      <c r="C42" s="50"/>
      <c r="D42" s="50"/>
      <c r="E42" s="50"/>
      <c r="F42" s="50"/>
      <c r="G42" s="50"/>
      <c r="H42" s="50"/>
      <c r="I42" s="49" t="s">
        <v>69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</row>
    <row r="43" spans="1:123" s="13" customFormat="1" ht="15.75" customHeight="1">
      <c r="A43" s="50"/>
      <c r="B43" s="50"/>
      <c r="C43" s="50"/>
      <c r="D43" s="50"/>
      <c r="E43" s="50"/>
      <c r="F43" s="50"/>
      <c r="G43" s="50"/>
      <c r="H43" s="50"/>
      <c r="I43" s="57" t="s">
        <v>114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</row>
    <row r="44" spans="1:123" s="13" customFormat="1">
      <c r="A44" s="50" t="s">
        <v>71</v>
      </c>
      <c r="B44" s="50"/>
      <c r="C44" s="50"/>
      <c r="D44" s="50"/>
      <c r="E44" s="50"/>
      <c r="F44" s="50"/>
      <c r="G44" s="50"/>
      <c r="H44" s="50"/>
      <c r="I44" s="49" t="s">
        <v>72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1">
        <f>'[1]15-2'!$O$72</f>
        <v>197697.55008156522</v>
      </c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>
        <f>'[1]15-2'!$P$72</f>
        <v>113477.85853009642</v>
      </c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>
        <f>'[2]15'!$S$73</f>
        <v>90171.897296838404</v>
      </c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</row>
    <row r="45" spans="1:123" s="13" customFormat="1">
      <c r="A45" s="50"/>
      <c r="B45" s="50"/>
      <c r="C45" s="50"/>
      <c r="D45" s="50"/>
      <c r="E45" s="50"/>
      <c r="F45" s="50"/>
      <c r="G45" s="50"/>
      <c r="H45" s="50"/>
      <c r="I45" s="49" t="s">
        <v>73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</row>
    <row r="46" spans="1:123" s="13" customFormat="1">
      <c r="A46" s="50"/>
      <c r="B46" s="50"/>
      <c r="C46" s="50"/>
      <c r="D46" s="50"/>
      <c r="E46" s="50"/>
      <c r="F46" s="50"/>
      <c r="G46" s="50"/>
      <c r="H46" s="50"/>
      <c r="I46" s="49" t="s">
        <v>517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</row>
    <row r="47" spans="1:123" s="13" customFormat="1">
      <c r="A47" s="50" t="s">
        <v>74</v>
      </c>
      <c r="B47" s="50"/>
      <c r="C47" s="50"/>
      <c r="D47" s="50"/>
      <c r="E47" s="50"/>
      <c r="F47" s="50"/>
      <c r="G47" s="50"/>
      <c r="H47" s="50"/>
      <c r="I47" s="49" t="s">
        <v>75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50" t="s">
        <v>33</v>
      </c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1">
        <f>[1]подконтр!$EO$49</f>
        <v>49448.107548521744</v>
      </c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>
        <f>[1]подконтр!$FJ$49</f>
        <v>31478.816881152248</v>
      </c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>
        <f>[2]подконтр!$CY$49</f>
        <v>25411.892398096919</v>
      </c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</row>
    <row r="48" spans="1:123" s="13" customFormat="1" ht="15.75" customHeight="1">
      <c r="A48" s="50"/>
      <c r="B48" s="50"/>
      <c r="C48" s="50"/>
      <c r="D48" s="50"/>
      <c r="E48" s="50"/>
      <c r="F48" s="50"/>
      <c r="G48" s="50"/>
      <c r="H48" s="50"/>
      <c r="I48" s="57" t="s">
        <v>396</v>
      </c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</row>
    <row r="49" spans="1:123" s="13" customFormat="1" ht="15.75" customHeight="1">
      <c r="A49" s="50"/>
      <c r="B49" s="50"/>
      <c r="C49" s="50"/>
      <c r="D49" s="50"/>
      <c r="E49" s="50"/>
      <c r="F49" s="50"/>
      <c r="G49" s="50"/>
      <c r="H49" s="50"/>
      <c r="I49" s="23" t="s">
        <v>397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</row>
    <row r="50" spans="1:123" s="13" customFormat="1" ht="15.75" customHeight="1">
      <c r="A50" s="50"/>
      <c r="B50" s="50"/>
      <c r="C50" s="50"/>
      <c r="D50" s="50"/>
      <c r="E50" s="50"/>
      <c r="F50" s="50"/>
      <c r="G50" s="50"/>
      <c r="H50" s="50"/>
      <c r="I50" s="57" t="s">
        <v>115</v>
      </c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</row>
    <row r="51" spans="1:123" s="13" customFormat="1">
      <c r="A51" s="50"/>
      <c r="B51" s="50"/>
      <c r="C51" s="50"/>
      <c r="D51" s="50"/>
      <c r="E51" s="50"/>
      <c r="F51" s="50"/>
      <c r="G51" s="50"/>
      <c r="H51" s="50"/>
      <c r="I51" s="49" t="s">
        <v>76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</row>
    <row r="52" spans="1:123" s="13" customFormat="1">
      <c r="A52" s="50"/>
      <c r="B52" s="50"/>
      <c r="C52" s="50"/>
      <c r="D52" s="50"/>
      <c r="E52" s="50"/>
      <c r="F52" s="50"/>
      <c r="G52" s="50"/>
      <c r="H52" s="50"/>
      <c r="I52" s="49" t="s">
        <v>77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50" t="s">
        <v>33</v>
      </c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1">
        <f>[1]подконтр!$EO$24</f>
        <v>31848.957548521739</v>
      </c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>
        <f>'[1]15-2'!$P$17</f>
        <v>28435.404942457044</v>
      </c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>
        <f>'[2]15'!$S$17</f>
        <v>3455.2815999999998</v>
      </c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</row>
    <row r="53" spans="1:123" s="13" customFormat="1">
      <c r="A53" s="50"/>
      <c r="B53" s="50"/>
      <c r="C53" s="50"/>
      <c r="D53" s="50"/>
      <c r="E53" s="50"/>
      <c r="F53" s="50"/>
      <c r="G53" s="50"/>
      <c r="H53" s="50"/>
      <c r="I53" s="49" t="s">
        <v>364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50" t="s">
        <v>33</v>
      </c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1">
        <f>[1]подконтр!$EO$23</f>
        <v>11430</v>
      </c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>
        <f>'[1]15-2'!$P$52</f>
        <v>1165.3161204696701</v>
      </c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>
        <f>'[2]15'!$S$52</f>
        <v>9802.2587980969201</v>
      </c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</row>
    <row r="54" spans="1:123" s="13" customFormat="1">
      <c r="A54" s="50"/>
      <c r="B54" s="50"/>
      <c r="C54" s="50"/>
      <c r="D54" s="50"/>
      <c r="E54" s="50"/>
      <c r="F54" s="50"/>
      <c r="G54" s="50"/>
      <c r="H54" s="50"/>
      <c r="I54" s="49" t="s">
        <v>78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50" t="s">
        <v>33</v>
      </c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1">
        <f>BF47-BF52-BF53</f>
        <v>6169.1500000000051</v>
      </c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>
        <f>CB47-CB52-CB53</f>
        <v>1878.0958182255342</v>
      </c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>
        <f>CX47-CX52-CX53</f>
        <v>12154.352000000001</v>
      </c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</row>
    <row r="55" spans="1:123" s="13" customFormat="1">
      <c r="A55" s="50" t="s">
        <v>79</v>
      </c>
      <c r="B55" s="50"/>
      <c r="C55" s="50"/>
      <c r="D55" s="50"/>
      <c r="E55" s="50"/>
      <c r="F55" s="50"/>
      <c r="G55" s="50"/>
      <c r="H55" s="50"/>
      <c r="I55" s="49" t="s">
        <v>80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50" t="s">
        <v>33</v>
      </c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1">
        <f>'[1]15-2'!$O$72-BF60-BF47</f>
        <v>132947.44253304348</v>
      </c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>
        <f>CB44-CB47-CB60+38086</f>
        <v>101335.04164894417</v>
      </c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>
        <f>13211-10631</f>
        <v>2580</v>
      </c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</row>
    <row r="56" spans="1:123" s="13" customFormat="1" ht="15.75" customHeight="1">
      <c r="A56" s="50"/>
      <c r="B56" s="50"/>
      <c r="C56" s="50"/>
      <c r="D56" s="50"/>
      <c r="E56" s="50"/>
      <c r="F56" s="50"/>
      <c r="G56" s="50"/>
      <c r="H56" s="50"/>
      <c r="I56" s="57" t="s">
        <v>398</v>
      </c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</row>
    <row r="57" spans="1:123" s="13" customFormat="1" ht="15.75" customHeight="1">
      <c r="A57" s="50"/>
      <c r="B57" s="50"/>
      <c r="C57" s="50"/>
      <c r="D57" s="50"/>
      <c r="E57" s="50"/>
      <c r="F57" s="50"/>
      <c r="G57" s="50"/>
      <c r="H57" s="50"/>
      <c r="I57" s="57" t="s">
        <v>116</v>
      </c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</row>
    <row r="58" spans="1:123" s="13" customFormat="1">
      <c r="A58" s="50" t="s">
        <v>81</v>
      </c>
      <c r="B58" s="50"/>
      <c r="C58" s="50"/>
      <c r="D58" s="50"/>
      <c r="E58" s="50"/>
      <c r="F58" s="50"/>
      <c r="G58" s="50"/>
      <c r="H58" s="50"/>
      <c r="I58" s="49" t="s">
        <v>82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0" t="s">
        <v>33</v>
      </c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 t="s">
        <v>423</v>
      </c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8">
        <v>0</v>
      </c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</row>
    <row r="59" spans="1:123" s="13" customFormat="1">
      <c r="A59" s="50"/>
      <c r="B59" s="50"/>
      <c r="C59" s="50"/>
      <c r="D59" s="50"/>
      <c r="E59" s="50"/>
      <c r="F59" s="50"/>
      <c r="G59" s="50"/>
      <c r="H59" s="50"/>
      <c r="I59" s="49" t="s">
        <v>83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</row>
    <row r="60" spans="1:123" s="13" customFormat="1">
      <c r="A60" s="50" t="s">
        <v>84</v>
      </c>
      <c r="B60" s="50"/>
      <c r="C60" s="50"/>
      <c r="D60" s="50"/>
      <c r="E60" s="50"/>
      <c r="F60" s="50"/>
      <c r="G60" s="50"/>
      <c r="H60" s="50"/>
      <c r="I60" s="49" t="s">
        <v>85</v>
      </c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50" t="s">
        <v>33</v>
      </c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1">
        <f>'[1]20-2'!$L$15</f>
        <v>15302</v>
      </c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>
        <f>'[1]20.1-5 п 2019-20'!$B$64+'[1]20.1-5 п 2019-20'!$C$64</f>
        <v>18750.000000000004</v>
      </c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>
        <f>'[2]15'!$S$24+'[2]21 (2)'!$Q$12</f>
        <v>48949.052884208148</v>
      </c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</row>
    <row r="61" spans="1:123" s="13" customFormat="1">
      <c r="A61" s="50"/>
      <c r="B61" s="50"/>
      <c r="C61" s="50"/>
      <c r="D61" s="50"/>
      <c r="E61" s="50"/>
      <c r="F61" s="50"/>
      <c r="G61" s="50"/>
      <c r="H61" s="50"/>
      <c r="I61" s="49" t="s">
        <v>86</v>
      </c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</row>
    <row r="62" spans="1:123" s="13" customFormat="1" ht="15.75" customHeight="1">
      <c r="A62" s="50" t="s">
        <v>87</v>
      </c>
      <c r="B62" s="50"/>
      <c r="C62" s="50"/>
      <c r="D62" s="50"/>
      <c r="E62" s="50"/>
      <c r="F62" s="50"/>
      <c r="G62" s="50"/>
      <c r="H62" s="50"/>
      <c r="I62" s="49" t="s">
        <v>88</v>
      </c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5" t="s">
        <v>424</v>
      </c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 t="s">
        <v>425</v>
      </c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 t="s">
        <v>521</v>
      </c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</row>
    <row r="63" spans="1:123" s="13" customFormat="1">
      <c r="A63" s="50"/>
      <c r="B63" s="50"/>
      <c r="C63" s="50"/>
      <c r="D63" s="50"/>
      <c r="E63" s="50"/>
      <c r="F63" s="50"/>
      <c r="G63" s="50"/>
      <c r="H63" s="50"/>
      <c r="I63" s="49" t="s">
        <v>89</v>
      </c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</row>
    <row r="64" spans="1:123" s="13" customFormat="1" ht="98.25" customHeight="1">
      <c r="A64" s="50"/>
      <c r="B64" s="50"/>
      <c r="C64" s="50"/>
      <c r="D64" s="50"/>
      <c r="E64" s="50"/>
      <c r="F64" s="50"/>
      <c r="G64" s="50"/>
      <c r="H64" s="50"/>
      <c r="I64" s="49" t="s">
        <v>65</v>
      </c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</row>
    <row r="65" spans="1:123" s="13" customFormat="1">
      <c r="A65" s="50"/>
      <c r="B65" s="50"/>
      <c r="C65" s="50"/>
      <c r="D65" s="50"/>
      <c r="E65" s="50"/>
      <c r="F65" s="50"/>
      <c r="G65" s="50"/>
      <c r="H65" s="50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</row>
    <row r="66" spans="1:123" s="13" customFormat="1" ht="15.75" customHeight="1">
      <c r="A66" s="50" t="s">
        <v>355</v>
      </c>
      <c r="B66" s="50"/>
      <c r="C66" s="50"/>
      <c r="D66" s="50"/>
      <c r="E66" s="50"/>
      <c r="F66" s="50"/>
      <c r="G66" s="50"/>
      <c r="H66" s="50"/>
      <c r="I66" s="57" t="s">
        <v>117</v>
      </c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0" t="s">
        <v>90</v>
      </c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6">
        <f>CX66</f>
        <v>0</v>
      </c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>
        <f>206+14</f>
        <v>220</v>
      </c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>
        <f>'[2]2.2'!$G$61+'[2]2.2'!$G$64</f>
        <v>0</v>
      </c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</row>
    <row r="67" spans="1:123" s="13" customFormat="1">
      <c r="A67" s="50" t="s">
        <v>399</v>
      </c>
      <c r="B67" s="50"/>
      <c r="C67" s="50"/>
      <c r="D67" s="50"/>
      <c r="E67" s="50"/>
      <c r="F67" s="50"/>
      <c r="G67" s="50"/>
      <c r="H67" s="50"/>
      <c r="I67" s="49" t="s">
        <v>400</v>
      </c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50" t="s">
        <v>33</v>
      </c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</row>
    <row r="68" spans="1:123" s="13" customFormat="1" ht="15.75" customHeight="1">
      <c r="A68" s="50"/>
      <c r="B68" s="50"/>
      <c r="C68" s="50"/>
      <c r="D68" s="50"/>
      <c r="E68" s="50"/>
      <c r="F68" s="50"/>
      <c r="G68" s="50"/>
      <c r="H68" s="50"/>
      <c r="I68" s="57" t="s">
        <v>401</v>
      </c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0" t="s">
        <v>91</v>
      </c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</row>
    <row r="69" spans="1:123" s="13" customFormat="1">
      <c r="A69" s="50" t="s">
        <v>92</v>
      </c>
      <c r="B69" s="50"/>
      <c r="C69" s="50"/>
      <c r="D69" s="50"/>
      <c r="E69" s="50"/>
      <c r="F69" s="50"/>
      <c r="G69" s="50"/>
      <c r="H69" s="50"/>
      <c r="I69" s="49" t="s">
        <v>93</v>
      </c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</row>
    <row r="70" spans="1:123" s="13" customFormat="1">
      <c r="A70" s="50"/>
      <c r="B70" s="50"/>
      <c r="C70" s="50"/>
      <c r="D70" s="50"/>
      <c r="E70" s="50"/>
      <c r="F70" s="50"/>
      <c r="G70" s="50"/>
      <c r="H70" s="50"/>
      <c r="I70" s="49" t="s">
        <v>252</v>
      </c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</row>
    <row r="71" spans="1:123" s="13" customFormat="1">
      <c r="A71" s="50"/>
      <c r="B71" s="50"/>
      <c r="C71" s="50"/>
      <c r="D71" s="50"/>
      <c r="E71" s="50"/>
      <c r="F71" s="50"/>
      <c r="G71" s="50"/>
      <c r="H71" s="50"/>
      <c r="I71" s="49" t="s">
        <v>94</v>
      </c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</row>
    <row r="72" spans="1:123" s="13" customFormat="1">
      <c r="A72" s="50" t="s">
        <v>95</v>
      </c>
      <c r="B72" s="50"/>
      <c r="C72" s="50"/>
      <c r="D72" s="50"/>
      <c r="E72" s="50"/>
      <c r="F72" s="50"/>
      <c r="G72" s="50"/>
      <c r="H72" s="50"/>
      <c r="I72" s="49" t="s">
        <v>96</v>
      </c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50" t="s">
        <v>98</v>
      </c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1">
        <f>'[1]16-2'!$P$9</f>
        <v>20</v>
      </c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>
        <f>'[1]16-2'!$Q$9</f>
        <v>21.8932954027633</v>
      </c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>
        <v>2</v>
      </c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</row>
    <row r="73" spans="1:123" s="13" customFormat="1">
      <c r="A73" s="50"/>
      <c r="B73" s="50"/>
      <c r="C73" s="50"/>
      <c r="D73" s="50"/>
      <c r="E73" s="50"/>
      <c r="F73" s="50"/>
      <c r="G73" s="50"/>
      <c r="H73" s="50"/>
      <c r="I73" s="49" t="s">
        <v>97</v>
      </c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</row>
    <row r="74" spans="1:123" s="13" customFormat="1">
      <c r="A74" s="50" t="s">
        <v>99</v>
      </c>
      <c r="B74" s="50"/>
      <c r="C74" s="50"/>
      <c r="D74" s="50"/>
      <c r="E74" s="50"/>
      <c r="F74" s="50"/>
      <c r="G74" s="50"/>
      <c r="H74" s="50"/>
      <c r="I74" s="49" t="s">
        <v>100</v>
      </c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50" t="s">
        <v>33</v>
      </c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3">
        <f>'[1]16-2'!$P$32/1000</f>
        <v>132.0119608</v>
      </c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>
        <f>'[1]16-2'!$Q$32/1000</f>
        <v>107.088289652</v>
      </c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>
        <f>'[2]16-2'!$S$32/1000</f>
        <v>142.22830720000002</v>
      </c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</row>
    <row r="75" spans="1:123" s="13" customFormat="1">
      <c r="A75" s="50"/>
      <c r="B75" s="50"/>
      <c r="C75" s="50"/>
      <c r="D75" s="50"/>
      <c r="E75" s="50"/>
      <c r="F75" s="50"/>
      <c r="G75" s="50"/>
      <c r="H75" s="50"/>
      <c r="I75" s="49" t="s">
        <v>101</v>
      </c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50" t="s">
        <v>102</v>
      </c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</row>
    <row r="76" spans="1:123" s="13" customFormat="1" ht="15.75" customHeight="1">
      <c r="A76" s="50" t="s">
        <v>103</v>
      </c>
      <c r="B76" s="50"/>
      <c r="C76" s="50"/>
      <c r="D76" s="50"/>
      <c r="E76" s="50"/>
      <c r="F76" s="50"/>
      <c r="G76" s="50"/>
      <c r="H76" s="50"/>
      <c r="I76" s="49" t="s">
        <v>104</v>
      </c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52" t="s">
        <v>428</v>
      </c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 t="s">
        <v>428</v>
      </c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 t="s">
        <v>428</v>
      </c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</row>
    <row r="77" spans="1:123" s="13" customFormat="1">
      <c r="A77" s="50"/>
      <c r="B77" s="50"/>
      <c r="C77" s="50"/>
      <c r="D77" s="50"/>
      <c r="E77" s="50"/>
      <c r="F77" s="50"/>
      <c r="G77" s="50"/>
      <c r="H77" s="50"/>
      <c r="I77" s="49" t="s">
        <v>105</v>
      </c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</row>
    <row r="78" spans="1:123" s="13" customFormat="1" ht="41.25" customHeight="1">
      <c r="A78" s="50"/>
      <c r="B78" s="50"/>
      <c r="C78" s="50"/>
      <c r="D78" s="50"/>
      <c r="E78" s="50"/>
      <c r="F78" s="50"/>
      <c r="G78" s="50"/>
      <c r="H78" s="50"/>
      <c r="I78" s="49" t="s">
        <v>106</v>
      </c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</row>
    <row r="79" spans="1:123" s="13" customFormat="1">
      <c r="A79" s="50"/>
      <c r="B79" s="50"/>
      <c r="C79" s="50"/>
      <c r="D79" s="50"/>
      <c r="E79" s="50"/>
      <c r="F79" s="50"/>
      <c r="G79" s="50"/>
      <c r="H79" s="50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</row>
    <row r="80" spans="1:123" s="13" customFormat="1">
      <c r="A80" s="50" t="s">
        <v>200</v>
      </c>
      <c r="B80" s="50"/>
      <c r="C80" s="50"/>
      <c r="D80" s="50"/>
      <c r="E80" s="50"/>
      <c r="F80" s="50"/>
      <c r="G80" s="50"/>
      <c r="H80" s="50"/>
      <c r="I80" s="49" t="s">
        <v>118</v>
      </c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50" t="s">
        <v>33</v>
      </c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1">
        <v>1100</v>
      </c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68" t="s">
        <v>386</v>
      </c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51">
        <v>1100</v>
      </c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</row>
    <row r="81" spans="1:123" s="13" customFormat="1">
      <c r="A81" s="50"/>
      <c r="B81" s="50"/>
      <c r="C81" s="50"/>
      <c r="D81" s="50"/>
      <c r="E81" s="50"/>
      <c r="F81" s="50"/>
      <c r="G81" s="50"/>
      <c r="H81" s="50"/>
      <c r="I81" s="49" t="s">
        <v>119</v>
      </c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</row>
    <row r="82" spans="1:123" s="13" customFormat="1">
      <c r="A82" s="50" t="s">
        <v>204</v>
      </c>
      <c r="B82" s="50"/>
      <c r="C82" s="50"/>
      <c r="D82" s="50"/>
      <c r="E82" s="50"/>
      <c r="F82" s="50"/>
      <c r="G82" s="50"/>
      <c r="H82" s="50"/>
      <c r="I82" s="49" t="s">
        <v>107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50" t="s">
        <v>33</v>
      </c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</row>
    <row r="83" spans="1:123" s="13" customFormat="1">
      <c r="A83" s="50"/>
      <c r="B83" s="50"/>
      <c r="C83" s="50"/>
      <c r="D83" s="50"/>
      <c r="E83" s="50"/>
      <c r="F83" s="50"/>
      <c r="G83" s="50"/>
      <c r="H83" s="50"/>
      <c r="I83" s="49" t="s">
        <v>108</v>
      </c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</row>
    <row r="84" spans="1:123" s="13" customFormat="1">
      <c r="A84" s="50"/>
      <c r="B84" s="50"/>
      <c r="C84" s="50"/>
      <c r="D84" s="50"/>
      <c r="E84" s="50"/>
      <c r="F84" s="50"/>
      <c r="G84" s="50"/>
      <c r="H84" s="50"/>
      <c r="I84" s="49" t="s">
        <v>109</v>
      </c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</row>
    <row r="85" spans="1:123" ht="24.95" hidden="1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1:123" s="7" customFormat="1" ht="12" customHeight="1">
      <c r="A86" s="6" t="s">
        <v>120</v>
      </c>
    </row>
    <row r="87" spans="1:123" s="7" customFormat="1" ht="12" customHeight="1">
      <c r="A87" s="6" t="s">
        <v>121</v>
      </c>
    </row>
    <row r="88" spans="1:123" s="7" customFormat="1" ht="12" customHeight="1">
      <c r="A88" s="6" t="s">
        <v>122</v>
      </c>
    </row>
    <row r="89" spans="1:123" s="7" customFormat="1" ht="12" customHeight="1">
      <c r="A89" s="6" t="s">
        <v>123</v>
      </c>
    </row>
    <row r="90" spans="1:123">
      <c r="A90" s="26"/>
    </row>
  </sheetData>
  <mergeCells count="273">
    <mergeCell ref="A5:DS5"/>
    <mergeCell ref="A6:DS6"/>
    <mergeCell ref="CB80:CW84"/>
    <mergeCell ref="CX3:DS3"/>
    <mergeCell ref="BF3:CA3"/>
    <mergeCell ref="A1:DS1"/>
    <mergeCell ref="CB3:CW3"/>
    <mergeCell ref="AP3:BE3"/>
    <mergeCell ref="A3:H3"/>
    <mergeCell ref="I3:AO3"/>
    <mergeCell ref="CX4:DS4"/>
    <mergeCell ref="CB4:CW4"/>
    <mergeCell ref="BF7:CA8"/>
    <mergeCell ref="CB7:CW8"/>
    <mergeCell ref="A4:H4"/>
    <mergeCell ref="I4:AO4"/>
    <mergeCell ref="AP4:BE4"/>
    <mergeCell ref="BF4:CA4"/>
    <mergeCell ref="CX7:DS8"/>
    <mergeCell ref="I7:AO7"/>
    <mergeCell ref="A9:H9"/>
    <mergeCell ref="I9:AO9"/>
    <mergeCell ref="AP9:BE9"/>
    <mergeCell ref="BF9:CA9"/>
    <mergeCell ref="CB9:CW9"/>
    <mergeCell ref="CX9:DS9"/>
    <mergeCell ref="I8:AO8"/>
    <mergeCell ref="A7:H8"/>
    <mergeCell ref="AP7:BE8"/>
    <mergeCell ref="CX11:DS12"/>
    <mergeCell ref="A10:H10"/>
    <mergeCell ref="I10:AO10"/>
    <mergeCell ref="AP10:BE10"/>
    <mergeCell ref="BF10:CA10"/>
    <mergeCell ref="CB10:CW10"/>
    <mergeCell ref="CX10:DS10"/>
    <mergeCell ref="I12:AO12"/>
    <mergeCell ref="A11:H12"/>
    <mergeCell ref="AP11:BE12"/>
    <mergeCell ref="BF11:CA12"/>
    <mergeCell ref="CB11:CW12"/>
    <mergeCell ref="I11:AO11"/>
    <mergeCell ref="CX14:DS15"/>
    <mergeCell ref="A13:H13"/>
    <mergeCell ref="I13:AO13"/>
    <mergeCell ref="AP13:BE13"/>
    <mergeCell ref="BF13:CA13"/>
    <mergeCell ref="CB13:CW13"/>
    <mergeCell ref="CX13:DS13"/>
    <mergeCell ref="I16:AO16"/>
    <mergeCell ref="I15:AO15"/>
    <mergeCell ref="A14:H15"/>
    <mergeCell ref="AP14:BE15"/>
    <mergeCell ref="BF14:CA15"/>
    <mergeCell ref="CB14:CW15"/>
    <mergeCell ref="I14:AO14"/>
    <mergeCell ref="CX21:DS22"/>
    <mergeCell ref="I20:AO20"/>
    <mergeCell ref="A16:H20"/>
    <mergeCell ref="AP16:BE20"/>
    <mergeCell ref="BF16:CA20"/>
    <mergeCell ref="CB16:CW20"/>
    <mergeCell ref="I19:AO19"/>
    <mergeCell ref="CX16:DS20"/>
    <mergeCell ref="I18:AO18"/>
    <mergeCell ref="I17:AO17"/>
    <mergeCell ref="I22:AO22"/>
    <mergeCell ref="A21:H22"/>
    <mergeCell ref="AP21:BE22"/>
    <mergeCell ref="BF21:CA22"/>
    <mergeCell ref="CB21:CW22"/>
    <mergeCell ref="I21:AO21"/>
    <mergeCell ref="CX25:DS26"/>
    <mergeCell ref="I24:AO24"/>
    <mergeCell ref="A23:H24"/>
    <mergeCell ref="AP23:BE24"/>
    <mergeCell ref="BF23:CA24"/>
    <mergeCell ref="CB23:CW24"/>
    <mergeCell ref="CX23:DS24"/>
    <mergeCell ref="I23:AO23"/>
    <mergeCell ref="I26:AO26"/>
    <mergeCell ref="A25:H26"/>
    <mergeCell ref="AP25:BE26"/>
    <mergeCell ref="BF25:CA26"/>
    <mergeCell ref="CB25:CW26"/>
    <mergeCell ref="I25:AO25"/>
    <mergeCell ref="CX27:DS27"/>
    <mergeCell ref="CX30:DS32"/>
    <mergeCell ref="I30:AO30"/>
    <mergeCell ref="I29:AO29"/>
    <mergeCell ref="A28:H29"/>
    <mergeCell ref="AP28:BE29"/>
    <mergeCell ref="BF28:CA29"/>
    <mergeCell ref="CB28:CW29"/>
    <mergeCell ref="I28:AO28"/>
    <mergeCell ref="CX28:DS29"/>
    <mergeCell ref="I32:AO32"/>
    <mergeCell ref="A30:H32"/>
    <mergeCell ref="AP30:BE32"/>
    <mergeCell ref="BF30:CA32"/>
    <mergeCell ref="CB30:CW32"/>
    <mergeCell ref="I31:AO31"/>
    <mergeCell ref="A27:H27"/>
    <mergeCell ref="I27:AO27"/>
    <mergeCell ref="AP27:BE27"/>
    <mergeCell ref="BF27:CA27"/>
    <mergeCell ref="CB27:CW27"/>
    <mergeCell ref="I36:AO36"/>
    <mergeCell ref="A33:H36"/>
    <mergeCell ref="AP33:BE36"/>
    <mergeCell ref="BF33:CA36"/>
    <mergeCell ref="CB33:CW36"/>
    <mergeCell ref="I35:AO35"/>
    <mergeCell ref="CX33:DS36"/>
    <mergeCell ref="I34:AO34"/>
    <mergeCell ref="I33:AO33"/>
    <mergeCell ref="I41:AO41"/>
    <mergeCell ref="I40:AO40"/>
    <mergeCell ref="I39:AO39"/>
    <mergeCell ref="A37:H39"/>
    <mergeCell ref="AP37:BE39"/>
    <mergeCell ref="BF37:CA39"/>
    <mergeCell ref="CB44:CW46"/>
    <mergeCell ref="CX44:DS46"/>
    <mergeCell ref="I44:AO44"/>
    <mergeCell ref="I43:AO43"/>
    <mergeCell ref="A40:H43"/>
    <mergeCell ref="AP40:BE43"/>
    <mergeCell ref="BF40:CA43"/>
    <mergeCell ref="CB40:CW43"/>
    <mergeCell ref="I42:AO42"/>
    <mergeCell ref="CX40:DS43"/>
    <mergeCell ref="CB37:CW39"/>
    <mergeCell ref="I38:AO38"/>
    <mergeCell ref="CX37:DS39"/>
    <mergeCell ref="I37:AO37"/>
    <mergeCell ref="I46:AO46"/>
    <mergeCell ref="A44:H46"/>
    <mergeCell ref="AP44:BE46"/>
    <mergeCell ref="BF44:CA46"/>
    <mergeCell ref="I45:AO45"/>
    <mergeCell ref="CX55:DS57"/>
    <mergeCell ref="I55:AO55"/>
    <mergeCell ref="I54:AO54"/>
    <mergeCell ref="I53:AO53"/>
    <mergeCell ref="I52:AO52"/>
    <mergeCell ref="I51:AO51"/>
    <mergeCell ref="I57:AO57"/>
    <mergeCell ref="CB51:CW51"/>
    <mergeCell ref="CB52:CW52"/>
    <mergeCell ref="CB53:CW53"/>
    <mergeCell ref="BF52:CA52"/>
    <mergeCell ref="BF53:CA53"/>
    <mergeCell ref="BF47:CA50"/>
    <mergeCell ref="CB47:CW50"/>
    <mergeCell ref="I48:AO48"/>
    <mergeCell ref="I47:AO47"/>
    <mergeCell ref="AP47:BE50"/>
    <mergeCell ref="CX51:DS51"/>
    <mergeCell ref="CX52:DS52"/>
    <mergeCell ref="CX53:DS53"/>
    <mergeCell ref="CX47:DS50"/>
    <mergeCell ref="A51:H51"/>
    <mergeCell ref="A52:H52"/>
    <mergeCell ref="A47:H50"/>
    <mergeCell ref="A53:H53"/>
    <mergeCell ref="AP51:BE51"/>
    <mergeCell ref="AP52:BE52"/>
    <mergeCell ref="AP53:BE53"/>
    <mergeCell ref="I50:AO50"/>
    <mergeCell ref="BF51:CA51"/>
    <mergeCell ref="CX60:DS61"/>
    <mergeCell ref="I59:AO59"/>
    <mergeCell ref="A58:H59"/>
    <mergeCell ref="AP58:BE59"/>
    <mergeCell ref="BF58:CA59"/>
    <mergeCell ref="CB58:CW59"/>
    <mergeCell ref="I58:AO58"/>
    <mergeCell ref="CX58:DS59"/>
    <mergeCell ref="I61:AO61"/>
    <mergeCell ref="A60:H61"/>
    <mergeCell ref="AP60:BE61"/>
    <mergeCell ref="BF60:CA61"/>
    <mergeCell ref="A67:H68"/>
    <mergeCell ref="A55:H57"/>
    <mergeCell ref="AP55:BE57"/>
    <mergeCell ref="BF55:CA57"/>
    <mergeCell ref="CB55:CW57"/>
    <mergeCell ref="I56:AO56"/>
    <mergeCell ref="I65:AO65"/>
    <mergeCell ref="AP65:BE65"/>
    <mergeCell ref="BF65:CA65"/>
    <mergeCell ref="CB65:CW65"/>
    <mergeCell ref="CB60:CW61"/>
    <mergeCell ref="I60:AO60"/>
    <mergeCell ref="I63:AO63"/>
    <mergeCell ref="I62:AO62"/>
    <mergeCell ref="A62:H64"/>
    <mergeCell ref="AP62:BE64"/>
    <mergeCell ref="BF62:CA64"/>
    <mergeCell ref="AP68:BE68"/>
    <mergeCell ref="CB67:CW68"/>
    <mergeCell ref="A66:H66"/>
    <mergeCell ref="I66:AO66"/>
    <mergeCell ref="AP66:BE66"/>
    <mergeCell ref="BF66:CA66"/>
    <mergeCell ref="I68:AO68"/>
    <mergeCell ref="A69:H71"/>
    <mergeCell ref="AP69:BE71"/>
    <mergeCell ref="BF69:CA71"/>
    <mergeCell ref="CB69:CW71"/>
    <mergeCell ref="I70:AO70"/>
    <mergeCell ref="CX69:DS71"/>
    <mergeCell ref="I69:AO69"/>
    <mergeCell ref="I73:AO73"/>
    <mergeCell ref="A72:H73"/>
    <mergeCell ref="AP72:BE73"/>
    <mergeCell ref="BF72:CA73"/>
    <mergeCell ref="CB72:CW73"/>
    <mergeCell ref="I72:AO72"/>
    <mergeCell ref="CX65:DS65"/>
    <mergeCell ref="I64:AO64"/>
    <mergeCell ref="CB62:CW64"/>
    <mergeCell ref="CX62:DS64"/>
    <mergeCell ref="CB66:CW66"/>
    <mergeCell ref="CX66:DS66"/>
    <mergeCell ref="CX72:DS73"/>
    <mergeCell ref="I71:AO71"/>
    <mergeCell ref="I67:AO67"/>
    <mergeCell ref="AP67:BE67"/>
    <mergeCell ref="CX67:DS68"/>
    <mergeCell ref="I76:AO76"/>
    <mergeCell ref="I75:AO75"/>
    <mergeCell ref="AP75:BE75"/>
    <mergeCell ref="A74:H75"/>
    <mergeCell ref="BF74:CA75"/>
    <mergeCell ref="I74:AO74"/>
    <mergeCell ref="AP74:BE74"/>
    <mergeCell ref="I78:AO78"/>
    <mergeCell ref="A76:H78"/>
    <mergeCell ref="I80:AO80"/>
    <mergeCell ref="AP79:BE79"/>
    <mergeCell ref="BF79:CA79"/>
    <mergeCell ref="A80:H81"/>
    <mergeCell ref="I79:AO79"/>
    <mergeCell ref="I81:AO81"/>
    <mergeCell ref="AP80:BE81"/>
    <mergeCell ref="BF80:CA81"/>
    <mergeCell ref="A79:H79"/>
    <mergeCell ref="I84:AO84"/>
    <mergeCell ref="A82:H84"/>
    <mergeCell ref="AP82:BE84"/>
    <mergeCell ref="BF82:CA84"/>
    <mergeCell ref="CX54:DS54"/>
    <mergeCell ref="BF54:CA54"/>
    <mergeCell ref="CB54:CW54"/>
    <mergeCell ref="A54:H54"/>
    <mergeCell ref="AP54:BE54"/>
    <mergeCell ref="CB79:CW79"/>
    <mergeCell ref="CX79:DS79"/>
    <mergeCell ref="CX80:DS81"/>
    <mergeCell ref="I83:AO83"/>
    <mergeCell ref="CX82:DS84"/>
    <mergeCell ref="I82:AO82"/>
    <mergeCell ref="CX76:DS78"/>
    <mergeCell ref="CB74:CW75"/>
    <mergeCell ref="CX74:DS75"/>
    <mergeCell ref="AP76:BE78"/>
    <mergeCell ref="BF76:CA78"/>
    <mergeCell ref="CB76:CW78"/>
    <mergeCell ref="I77:AO77"/>
    <mergeCell ref="BF67:CA68"/>
    <mergeCell ref="A65:H65"/>
  </mergeCells>
  <pageMargins left="0.39370078740157483" right="0.39370078740157483" top="0.78740157480314965" bottom="0.39370078740157483" header="0.27559055118110237" footer="0.27559055118110237"/>
  <pageSetup paperSize="9" scale="81" orientation="landscape" r:id="rId1"/>
  <headerFooter alignWithMargins="0"/>
  <rowBreaks count="2" manualBreakCount="2">
    <brk id="29" max="122" man="1"/>
    <brk id="58" max="12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85"/>
  <sheetViews>
    <sheetView topLeftCell="A47" zoomScaleNormal="100" workbookViewId="0">
      <selection activeCell="A61" sqref="A1:XFD1048576"/>
    </sheetView>
  </sheetViews>
  <sheetFormatPr defaultColWidth="1.140625" defaultRowHeight="15.75"/>
  <cols>
    <col min="1" max="40" width="1.140625" style="12"/>
    <col min="41" max="41" width="2.7109375" style="12" customWidth="1"/>
    <col min="42" max="57" width="1.140625" style="12"/>
    <col min="58" max="101" width="0" style="12" hidden="1" customWidth="1"/>
    <col min="102" max="122" width="1.140625" style="12"/>
    <col min="123" max="123" width="17.7109375" style="12" customWidth="1"/>
    <col min="124" max="16384" width="1.140625" style="12"/>
  </cols>
  <sheetData>
    <row r="1" spans="1:123" s="19" customFormat="1" ht="18.75">
      <c r="A1" s="46" t="s">
        <v>403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</row>
    <row r="3" spans="1:123">
      <c r="A3" s="69" t="s">
        <v>17</v>
      </c>
      <c r="B3" s="70"/>
      <c r="C3" s="70"/>
      <c r="D3" s="70"/>
      <c r="E3" s="70"/>
      <c r="F3" s="70"/>
      <c r="G3" s="70"/>
      <c r="H3" s="71"/>
      <c r="I3" s="69" t="s">
        <v>19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1"/>
      <c r="AP3" s="69" t="s">
        <v>20</v>
      </c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1"/>
      <c r="BF3" s="69" t="str">
        <f>'Листы3-5'!BF3:CA3</f>
        <v>Фактические показатели</v>
      </c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1"/>
      <c r="CB3" s="69" t="str">
        <f>'Листы3-5'!CB3:CW3</f>
        <v>Показатели,</v>
      </c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1"/>
      <c r="CX3" s="69" t="str">
        <f>'Листы3-5'!CX3:DS3</f>
        <v>Предложения</v>
      </c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1"/>
    </row>
    <row r="4" spans="1:123">
      <c r="A4" s="75" t="s">
        <v>18</v>
      </c>
      <c r="B4" s="41"/>
      <c r="C4" s="41"/>
      <c r="D4" s="41"/>
      <c r="E4" s="41"/>
      <c r="F4" s="41"/>
      <c r="G4" s="41"/>
      <c r="H4" s="76"/>
      <c r="I4" s="75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76"/>
      <c r="AP4" s="75" t="s">
        <v>21</v>
      </c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76"/>
      <c r="BF4" s="75" t="str">
        <f>'Листы3-5'!BF4:CA4</f>
        <v>за 2018 год</v>
      </c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76"/>
      <c r="CB4" s="75" t="str">
        <f>'Листы3-5'!CB4:CW4</f>
        <v>утвержденные на 2019 г.</v>
      </c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76"/>
      <c r="CX4" s="75" t="str">
        <f>'Листы3-5'!CX4:DS4</f>
        <v>на 2020 г.</v>
      </c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76"/>
    </row>
    <row r="5" spans="1:123" s="8" customFormat="1" ht="17.25" customHeight="1">
      <c r="A5" s="83" t="s">
        <v>25</v>
      </c>
      <c r="B5" s="83"/>
      <c r="C5" s="83"/>
      <c r="D5" s="83"/>
      <c r="E5" s="83"/>
      <c r="F5" s="83"/>
      <c r="G5" s="83"/>
      <c r="H5" s="83"/>
      <c r="I5" s="84" t="s">
        <v>217</v>
      </c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3" t="s">
        <v>52</v>
      </c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5">
        <v>7.3</v>
      </c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>
        <v>7.3</v>
      </c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6">
        <f>'[2]П1.1.1 - 1.1.2'!$BU$11</f>
        <v>1.6</v>
      </c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</row>
    <row r="6" spans="1:123" s="8" customFormat="1">
      <c r="A6" s="65" t="s">
        <v>38</v>
      </c>
      <c r="B6" s="65"/>
      <c r="C6" s="65"/>
      <c r="D6" s="65"/>
      <c r="E6" s="65"/>
      <c r="F6" s="65"/>
      <c r="G6" s="65"/>
      <c r="H6" s="65"/>
      <c r="I6" s="64" t="s">
        <v>218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5" t="s">
        <v>52</v>
      </c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53">
        <f>3.85-0.027</f>
        <v>3.823</v>
      </c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68">
        <f>3.85-0.048</f>
        <v>3.802</v>
      </c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53">
        <f>'[2]П1.1.1 - 1.1.2'!$BU$20-'[2]П1.1.1 - 1.1.2'!$BU$25</f>
        <v>1.5776000000000001</v>
      </c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</row>
    <row r="7" spans="1:123" s="8" customFormat="1">
      <c r="A7" s="65"/>
      <c r="B7" s="65"/>
      <c r="C7" s="65"/>
      <c r="D7" s="65"/>
      <c r="E7" s="65"/>
      <c r="F7" s="65"/>
      <c r="G7" s="65"/>
      <c r="H7" s="65"/>
      <c r="I7" s="64" t="s">
        <v>219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</row>
    <row r="8" spans="1:123">
      <c r="A8" s="65"/>
      <c r="B8" s="65"/>
      <c r="C8" s="65"/>
      <c r="D8" s="65"/>
      <c r="E8" s="65"/>
      <c r="F8" s="65"/>
      <c r="G8" s="65"/>
      <c r="H8" s="65"/>
      <c r="I8" s="64" t="s">
        <v>220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</row>
    <row r="9" spans="1:123">
      <c r="A9" s="65"/>
      <c r="B9" s="65"/>
      <c r="C9" s="65"/>
      <c r="D9" s="65"/>
      <c r="E9" s="65"/>
      <c r="F9" s="65"/>
      <c r="G9" s="65"/>
      <c r="H9" s="65"/>
      <c r="I9" s="64" t="s">
        <v>221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</row>
    <row r="10" spans="1:123">
      <c r="A10" s="65"/>
      <c r="B10" s="65"/>
      <c r="C10" s="65"/>
      <c r="D10" s="65"/>
      <c r="E10" s="65"/>
      <c r="F10" s="65"/>
      <c r="G10" s="65"/>
      <c r="H10" s="65"/>
      <c r="I10" s="64" t="s">
        <v>222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</row>
    <row r="11" spans="1:123">
      <c r="A11" s="65" t="s">
        <v>48</v>
      </c>
      <c r="B11" s="65"/>
      <c r="C11" s="65"/>
      <c r="D11" s="65"/>
      <c r="E11" s="65"/>
      <c r="F11" s="65"/>
      <c r="G11" s="65"/>
      <c r="H11" s="65"/>
      <c r="I11" s="64" t="s">
        <v>223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5" t="s">
        <v>224</v>
      </c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53">
        <f>[1]П1.2.2!$Q$7</f>
        <v>6.9832090000000004</v>
      </c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>
        <f>[1]П1.2.2!$S$7</f>
        <v>7.9268830000000001</v>
      </c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>
        <f>[2]П1.2.2!$T$7</f>
        <v>1.5209999999999999</v>
      </c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</row>
    <row r="12" spans="1:123">
      <c r="A12" s="65" t="s">
        <v>71</v>
      </c>
      <c r="B12" s="65"/>
      <c r="C12" s="65"/>
      <c r="D12" s="65"/>
      <c r="E12" s="65"/>
      <c r="F12" s="65"/>
      <c r="G12" s="65"/>
      <c r="H12" s="65"/>
      <c r="I12" s="64" t="s">
        <v>225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5" t="s">
        <v>224</v>
      </c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53">
        <f>[1]П1.2.2!$Q$38</f>
        <v>23.390518</v>
      </c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>
        <f>[1]П1.2.2!$R$38</f>
        <v>20.188169333333288</v>
      </c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>
        <f>[2]П1.2.2!$T$38</f>
        <v>1.499706</v>
      </c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</row>
    <row r="13" spans="1:123">
      <c r="A13" s="65"/>
      <c r="B13" s="65"/>
      <c r="C13" s="65"/>
      <c r="D13" s="65"/>
      <c r="E13" s="65"/>
      <c r="F13" s="65"/>
      <c r="G13" s="65"/>
      <c r="H13" s="65"/>
      <c r="I13" s="64" t="s">
        <v>226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</row>
    <row r="14" spans="1:123">
      <c r="A14" s="65" t="s">
        <v>92</v>
      </c>
      <c r="B14" s="65"/>
      <c r="C14" s="65"/>
      <c r="D14" s="65"/>
      <c r="E14" s="65"/>
      <c r="F14" s="65"/>
      <c r="G14" s="65"/>
      <c r="H14" s="65"/>
      <c r="I14" s="64" t="s">
        <v>227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5" t="s">
        <v>229</v>
      </c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</row>
    <row r="15" spans="1:123">
      <c r="A15" s="65"/>
      <c r="B15" s="65"/>
      <c r="C15" s="65"/>
      <c r="D15" s="65"/>
      <c r="E15" s="65"/>
      <c r="F15" s="65"/>
      <c r="G15" s="65"/>
      <c r="H15" s="65"/>
      <c r="I15" s="64" t="s">
        <v>228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</row>
    <row r="16" spans="1:123">
      <c r="A16" s="65" t="s">
        <v>200</v>
      </c>
      <c r="B16" s="65"/>
      <c r="C16" s="65"/>
      <c r="D16" s="65"/>
      <c r="E16" s="65"/>
      <c r="F16" s="65"/>
      <c r="G16" s="65"/>
      <c r="H16" s="65"/>
      <c r="I16" s="64" t="s">
        <v>230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 t="s">
        <v>229</v>
      </c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</row>
    <row r="17" spans="1:123">
      <c r="A17" s="65" t="s">
        <v>204</v>
      </c>
      <c r="B17" s="65"/>
      <c r="C17" s="65"/>
      <c r="D17" s="65"/>
      <c r="E17" s="65"/>
      <c r="F17" s="65"/>
      <c r="G17" s="65"/>
      <c r="H17" s="65"/>
      <c r="I17" s="64" t="s">
        <v>408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 t="s">
        <v>231</v>
      </c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53">
        <f>'[1]15 -1'!$O$73/1000</f>
        <v>98.506436698998712</v>
      </c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>
        <f>'[1]15 -1'!$P$73/1000</f>
        <v>150.76149613252545</v>
      </c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>
        <f>'[2]15 -1'!$R$73/1000</f>
        <v>90.171897296838409</v>
      </c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</row>
    <row r="18" spans="1:123">
      <c r="A18" s="22"/>
      <c r="B18" s="22"/>
      <c r="C18" s="22"/>
      <c r="D18" s="22"/>
      <c r="E18" s="22"/>
      <c r="F18" s="22"/>
      <c r="G18" s="22"/>
      <c r="H18" s="22"/>
      <c r="I18" s="21" t="s">
        <v>409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</row>
    <row r="19" spans="1:123">
      <c r="A19" s="65" t="s">
        <v>232</v>
      </c>
      <c r="B19" s="65"/>
      <c r="C19" s="65"/>
      <c r="D19" s="65"/>
      <c r="E19" s="65"/>
      <c r="F19" s="65"/>
      <c r="G19" s="65"/>
      <c r="H19" s="65"/>
      <c r="I19" s="64" t="s">
        <v>233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 t="s">
        <v>231</v>
      </c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53">
        <f>BF46+BF57</f>
        <v>3.8774816499381086</v>
      </c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>
        <f>CB46+CB57</f>
        <v>10.619260852591992</v>
      </c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>
        <f>CX46+CX57</f>
        <v>0</v>
      </c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</row>
    <row r="20" spans="1:123">
      <c r="A20" s="65" t="s">
        <v>234</v>
      </c>
      <c r="B20" s="65"/>
      <c r="C20" s="65"/>
      <c r="D20" s="65"/>
      <c r="E20" s="65"/>
      <c r="F20" s="65"/>
      <c r="G20" s="65"/>
      <c r="H20" s="65"/>
      <c r="I20" s="64" t="s">
        <v>235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 t="s">
        <v>231</v>
      </c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53">
        <f>BF47+BF58</f>
        <v>94.628955049060608</v>
      </c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>
        <f>CB47+CB58</f>
        <v>140.14223527993346</v>
      </c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>
        <f>CX47+CX58+CX61</f>
        <v>90.171897296838409</v>
      </c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</row>
    <row r="21" spans="1:123">
      <c r="A21" s="65" t="s">
        <v>236</v>
      </c>
      <c r="B21" s="65"/>
      <c r="C21" s="65"/>
      <c r="D21" s="65"/>
      <c r="E21" s="65"/>
      <c r="F21" s="65"/>
      <c r="G21" s="65"/>
      <c r="H21" s="65"/>
      <c r="I21" s="64" t="s">
        <v>237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 t="s">
        <v>231</v>
      </c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</row>
    <row r="22" spans="1:123">
      <c r="A22" s="65"/>
      <c r="B22" s="65"/>
      <c r="C22" s="65"/>
      <c r="D22" s="65"/>
      <c r="E22" s="65"/>
      <c r="F22" s="65"/>
      <c r="G22" s="65"/>
      <c r="H22" s="65"/>
      <c r="I22" s="64" t="s">
        <v>238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</row>
    <row r="23" spans="1:123">
      <c r="A23" s="65" t="s">
        <v>206</v>
      </c>
      <c r="B23" s="65"/>
      <c r="C23" s="65"/>
      <c r="D23" s="65"/>
      <c r="E23" s="65"/>
      <c r="F23" s="65"/>
      <c r="G23" s="65"/>
      <c r="H23" s="65"/>
      <c r="I23" s="64" t="s">
        <v>410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 t="s">
        <v>376</v>
      </c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53">
        <f>'[1]11'!$E$54</f>
        <v>0.10007338</v>
      </c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>
        <f>'[1]11'!$E$59</f>
        <v>0.24759965</v>
      </c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>
        <f>'[2]11'!$E$69</f>
        <v>0</v>
      </c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</row>
    <row r="24" spans="1:123">
      <c r="A24" s="65" t="s">
        <v>239</v>
      </c>
      <c r="B24" s="65"/>
      <c r="C24" s="65"/>
      <c r="D24" s="65"/>
      <c r="E24" s="65"/>
      <c r="F24" s="65"/>
      <c r="G24" s="65"/>
      <c r="H24" s="65"/>
      <c r="I24" s="64" t="s">
        <v>240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 t="s">
        <v>231</v>
      </c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53">
        <f>'[1]15'!$P$13/1000</f>
        <v>3.6742757989639196</v>
      </c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>
        <f>'[1]15'!$Q$13/1000</f>
        <v>9.7965393173039601</v>
      </c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>
        <f>'[2]15'!$S$13/1000</f>
        <v>0</v>
      </c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</row>
    <row r="25" spans="1:123">
      <c r="A25" s="65"/>
      <c r="B25" s="65"/>
      <c r="C25" s="65"/>
      <c r="D25" s="65"/>
      <c r="E25" s="65"/>
      <c r="F25" s="65"/>
      <c r="G25" s="65"/>
      <c r="H25" s="65"/>
      <c r="I25" s="64" t="s">
        <v>241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 t="s">
        <v>243</v>
      </c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3">
        <f>'[1]9'!$I$110</f>
        <v>428.8</v>
      </c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>
        <f>'[1]9'!$I$120</f>
        <v>428.75970196892899</v>
      </c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>
        <f>'[2]9'!$I$141</f>
        <v>0</v>
      </c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</row>
    <row r="26" spans="1:123">
      <c r="A26" s="65"/>
      <c r="B26" s="65"/>
      <c r="C26" s="65"/>
      <c r="D26" s="65"/>
      <c r="E26" s="65"/>
      <c r="F26" s="65"/>
      <c r="G26" s="65"/>
      <c r="H26" s="65"/>
      <c r="I26" s="64" t="s">
        <v>242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</row>
    <row r="27" spans="1:123">
      <c r="A27" s="65" t="s">
        <v>244</v>
      </c>
      <c r="B27" s="65"/>
      <c r="C27" s="65"/>
      <c r="D27" s="65"/>
      <c r="E27" s="65"/>
      <c r="F27" s="65"/>
      <c r="G27" s="65"/>
      <c r="H27" s="65"/>
      <c r="I27" s="64" t="s">
        <v>245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5" t="s">
        <v>231</v>
      </c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</row>
    <row r="28" spans="1:123">
      <c r="A28" s="65"/>
      <c r="B28" s="65"/>
      <c r="C28" s="65"/>
      <c r="D28" s="65"/>
      <c r="E28" s="65"/>
      <c r="F28" s="65"/>
      <c r="G28" s="65"/>
      <c r="H28" s="65"/>
      <c r="I28" s="64" t="s">
        <v>241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5" t="s">
        <v>247</v>
      </c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</row>
    <row r="29" spans="1:123">
      <c r="A29" s="65"/>
      <c r="B29" s="65"/>
      <c r="C29" s="65"/>
      <c r="D29" s="65"/>
      <c r="E29" s="65"/>
      <c r="F29" s="65"/>
      <c r="G29" s="65"/>
      <c r="H29" s="65"/>
      <c r="I29" s="64" t="s">
        <v>246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</row>
    <row r="30" spans="1:123">
      <c r="A30" s="65"/>
      <c r="B30" s="65"/>
      <c r="C30" s="65"/>
      <c r="D30" s="65"/>
      <c r="E30" s="65"/>
      <c r="F30" s="65"/>
      <c r="G30" s="65"/>
      <c r="H30" s="65"/>
      <c r="I30" s="64" t="s">
        <v>248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</row>
    <row r="31" spans="1:123">
      <c r="A31" s="65"/>
      <c r="B31" s="65"/>
      <c r="C31" s="65"/>
      <c r="D31" s="65"/>
      <c r="E31" s="65"/>
      <c r="F31" s="65"/>
      <c r="G31" s="65"/>
      <c r="H31" s="65"/>
      <c r="I31" s="64" t="s">
        <v>249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</row>
    <row r="32" spans="1:123">
      <c r="A32" s="65"/>
      <c r="B32" s="65"/>
      <c r="C32" s="65"/>
      <c r="D32" s="65"/>
      <c r="E32" s="65"/>
      <c r="F32" s="65"/>
      <c r="G32" s="65"/>
      <c r="H32" s="65"/>
      <c r="I32" s="64" t="s">
        <v>250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</row>
    <row r="33" spans="1:123">
      <c r="A33" s="65" t="s">
        <v>208</v>
      </c>
      <c r="B33" s="65"/>
      <c r="C33" s="65"/>
      <c r="D33" s="65"/>
      <c r="E33" s="65"/>
      <c r="F33" s="65"/>
      <c r="G33" s="65"/>
      <c r="H33" s="65"/>
      <c r="I33" s="64" t="s">
        <v>251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5" t="s">
        <v>231</v>
      </c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53">
        <f>'[1]15 -1'!$O$24/1000</f>
        <v>7.4109999999999996</v>
      </c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>
        <f>'[1]15 -1'!$P$24/1000</f>
        <v>9.1530466398348196</v>
      </c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>
        <f>'[2]15 -1'!$R$24/1000</f>
        <v>10.631052884208147</v>
      </c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</row>
    <row r="34" spans="1:123">
      <c r="A34" s="65" t="s">
        <v>210</v>
      </c>
      <c r="B34" s="65"/>
      <c r="C34" s="65"/>
      <c r="D34" s="65"/>
      <c r="E34" s="65"/>
      <c r="F34" s="65"/>
      <c r="G34" s="65"/>
      <c r="H34" s="65"/>
      <c r="I34" s="64" t="s">
        <v>93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</row>
    <row r="35" spans="1:123">
      <c r="A35" s="65"/>
      <c r="B35" s="65"/>
      <c r="C35" s="65"/>
      <c r="D35" s="65"/>
      <c r="E35" s="65"/>
      <c r="F35" s="65"/>
      <c r="G35" s="65"/>
      <c r="H35" s="65"/>
      <c r="I35" s="64" t="s">
        <v>252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</row>
    <row r="36" spans="1:123">
      <c r="A36" s="65"/>
      <c r="B36" s="65"/>
      <c r="C36" s="65"/>
      <c r="D36" s="65"/>
      <c r="E36" s="65"/>
      <c r="F36" s="65"/>
      <c r="G36" s="65"/>
      <c r="H36" s="65"/>
      <c r="I36" s="64" t="s">
        <v>411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</row>
    <row r="37" spans="1:123">
      <c r="A37" s="65" t="s">
        <v>253</v>
      </c>
      <c r="B37" s="65"/>
      <c r="C37" s="65"/>
      <c r="D37" s="65"/>
      <c r="E37" s="65"/>
      <c r="F37" s="65"/>
      <c r="G37" s="65"/>
      <c r="H37" s="65"/>
      <c r="I37" s="64" t="s">
        <v>254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5" t="s">
        <v>98</v>
      </c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51">
        <f>'[1]16-1'!$P$9</f>
        <v>26</v>
      </c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>
        <f>'[1]16-1'!$Q$9</f>
        <v>26</v>
      </c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>
        <f>'[2]16-1'!$S$9</f>
        <v>2</v>
      </c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</row>
    <row r="38" spans="1:123">
      <c r="A38" s="65"/>
      <c r="B38" s="65"/>
      <c r="C38" s="65"/>
      <c r="D38" s="65"/>
      <c r="E38" s="65"/>
      <c r="F38" s="65"/>
      <c r="G38" s="65"/>
      <c r="H38" s="65"/>
      <c r="I38" s="64" t="s">
        <v>97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</row>
    <row r="39" spans="1:123">
      <c r="A39" s="65" t="s">
        <v>255</v>
      </c>
      <c r="B39" s="65"/>
      <c r="C39" s="65"/>
      <c r="D39" s="65"/>
      <c r="E39" s="65"/>
      <c r="F39" s="65"/>
      <c r="G39" s="65"/>
      <c r="H39" s="65"/>
      <c r="I39" s="64" t="s">
        <v>256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5" t="s">
        <v>33</v>
      </c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53">
        <f>'[1]16-1'!$P$32/1000</f>
        <v>132.0119608</v>
      </c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>
        <f>'[1]16-1'!$Q$32/1000</f>
        <v>107.088289652</v>
      </c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>
        <f>'[2]16-1'!$S$32/1000</f>
        <v>142.22830720000002</v>
      </c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</row>
    <row r="40" spans="1:123">
      <c r="A40" s="65"/>
      <c r="B40" s="65"/>
      <c r="C40" s="65"/>
      <c r="D40" s="65"/>
      <c r="E40" s="65"/>
      <c r="F40" s="65"/>
      <c r="G40" s="65"/>
      <c r="H40" s="65"/>
      <c r="I40" s="64" t="s">
        <v>101</v>
      </c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5" t="s">
        <v>102</v>
      </c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</row>
    <row r="41" spans="1:123">
      <c r="A41" s="65" t="s">
        <v>257</v>
      </c>
      <c r="B41" s="65"/>
      <c r="C41" s="65"/>
      <c r="D41" s="65"/>
      <c r="E41" s="65"/>
      <c r="F41" s="65"/>
      <c r="G41" s="65"/>
      <c r="H41" s="65"/>
      <c r="I41" s="64" t="s">
        <v>258</v>
      </c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81" t="str">
        <f>'Листы3-5'!BF76</f>
        <v>Коллективный договор АО "КЭС" на 2018 - 2020 годы, утвержден генеральным директором 01.01.2018 г., срок действия 3 года</v>
      </c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 t="str">
        <f>'Листы3-5'!CB76</f>
        <v>Коллективный договор АО "КЭС" на 2018 - 2020 годы, утвержден генеральным директором 01.01.2018 г., срок действия 3 года</v>
      </c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 t="str">
        <f>'Листы3-5'!CX76</f>
        <v>Коллективный договор АО "КЭС" на 2018 - 2020 годы, утвержден генеральным директором 01.01.2018 г., срок действия 3 года</v>
      </c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</row>
    <row r="42" spans="1:123">
      <c r="A42" s="65"/>
      <c r="B42" s="65"/>
      <c r="C42" s="65"/>
      <c r="D42" s="65"/>
      <c r="E42" s="65"/>
      <c r="F42" s="65"/>
      <c r="G42" s="65"/>
      <c r="H42" s="65"/>
      <c r="I42" s="64" t="s">
        <v>105</v>
      </c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</row>
    <row r="43" spans="1:123" ht="30" customHeight="1">
      <c r="A43" s="65"/>
      <c r="B43" s="65"/>
      <c r="C43" s="65"/>
      <c r="D43" s="65"/>
      <c r="E43" s="65"/>
      <c r="F43" s="65"/>
      <c r="G43" s="65"/>
      <c r="H43" s="65"/>
      <c r="I43" s="64" t="s">
        <v>106</v>
      </c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</row>
    <row r="44" spans="1:123">
      <c r="A44" s="65" t="s">
        <v>211</v>
      </c>
      <c r="B44" s="65"/>
      <c r="C44" s="65"/>
      <c r="D44" s="65"/>
      <c r="E44" s="65"/>
      <c r="F44" s="65"/>
      <c r="G44" s="65"/>
      <c r="H44" s="65"/>
      <c r="I44" s="64" t="s">
        <v>259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5" t="s">
        <v>231</v>
      </c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53">
        <f>'[1]15 -1'!$O$59/1000</f>
        <v>93.344043655520451</v>
      </c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>
        <f>'[1]15 -1'!$P$59/1000</f>
        <v>139.08133013206438</v>
      </c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>
        <f>'[2]15 -1'!$R$59/1000</f>
        <v>38.622816725505068</v>
      </c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</row>
    <row r="45" spans="1:123">
      <c r="A45" s="22"/>
      <c r="B45" s="22"/>
      <c r="C45" s="22"/>
      <c r="D45" s="22"/>
      <c r="E45" s="22"/>
      <c r="F45" s="22"/>
      <c r="G45" s="22"/>
      <c r="H45" s="22"/>
      <c r="I45" s="21" t="s">
        <v>76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</row>
    <row r="46" spans="1:123">
      <c r="A46" s="65" t="s">
        <v>260</v>
      </c>
      <c r="B46" s="65"/>
      <c r="C46" s="65"/>
      <c r="D46" s="65"/>
      <c r="E46" s="65"/>
      <c r="F46" s="65"/>
      <c r="G46" s="65"/>
      <c r="H46" s="65"/>
      <c r="I46" s="64" t="s">
        <v>261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5" t="s">
        <v>231</v>
      </c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53">
        <f>BF24</f>
        <v>3.6742757989639196</v>
      </c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>
        <f>CB24</f>
        <v>9.7965393173039601</v>
      </c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>
        <f>CX24</f>
        <v>0</v>
      </c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</row>
    <row r="47" spans="1:123">
      <c r="A47" s="65" t="s">
        <v>262</v>
      </c>
      <c r="B47" s="65"/>
      <c r="C47" s="65"/>
      <c r="D47" s="65"/>
      <c r="E47" s="65"/>
      <c r="F47" s="65"/>
      <c r="G47" s="65"/>
      <c r="H47" s="65"/>
      <c r="I47" s="64" t="s">
        <v>263</v>
      </c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5" t="s">
        <v>231</v>
      </c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53">
        <f>BF44-BF46</f>
        <v>89.669767856556533</v>
      </c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>
        <f>CB44-CB46</f>
        <v>129.28479081476041</v>
      </c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>
        <f>CX44-CX46</f>
        <v>38.622816725505068</v>
      </c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</row>
    <row r="48" spans="1:123">
      <c r="A48" s="65" t="s">
        <v>264</v>
      </c>
      <c r="B48" s="65"/>
      <c r="C48" s="65"/>
      <c r="D48" s="65"/>
      <c r="E48" s="65"/>
      <c r="F48" s="65"/>
      <c r="G48" s="65"/>
      <c r="H48" s="65"/>
      <c r="I48" s="64" t="s">
        <v>265</v>
      </c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5" t="s">
        <v>231</v>
      </c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</row>
    <row r="49" spans="1:123">
      <c r="A49" s="65"/>
      <c r="B49" s="65"/>
      <c r="C49" s="65"/>
      <c r="D49" s="65"/>
      <c r="E49" s="65"/>
      <c r="F49" s="65"/>
      <c r="G49" s="65"/>
      <c r="H49" s="65"/>
      <c r="I49" s="64" t="s">
        <v>238</v>
      </c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</row>
    <row r="50" spans="1:123">
      <c r="A50" s="65" t="s">
        <v>213</v>
      </c>
      <c r="B50" s="65"/>
      <c r="C50" s="65"/>
      <c r="D50" s="65"/>
      <c r="E50" s="65"/>
      <c r="F50" s="65"/>
      <c r="G50" s="65"/>
      <c r="H50" s="65"/>
      <c r="I50" s="64" t="s">
        <v>266</v>
      </c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</row>
    <row r="51" spans="1:123">
      <c r="A51" s="65"/>
      <c r="B51" s="65"/>
      <c r="C51" s="65"/>
      <c r="D51" s="65"/>
      <c r="E51" s="65"/>
      <c r="F51" s="65"/>
      <c r="G51" s="65"/>
      <c r="H51" s="65"/>
      <c r="I51" s="64" t="s">
        <v>267</v>
      </c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</row>
    <row r="52" spans="1:123">
      <c r="A52" s="65" t="s">
        <v>268</v>
      </c>
      <c r="B52" s="65"/>
      <c r="C52" s="65"/>
      <c r="D52" s="65"/>
      <c r="E52" s="65"/>
      <c r="F52" s="65"/>
      <c r="G52" s="65"/>
      <c r="H52" s="65"/>
      <c r="I52" s="64" t="s">
        <v>269</v>
      </c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5" t="s">
        <v>231</v>
      </c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</row>
    <row r="53" spans="1:123">
      <c r="A53" s="65" t="s">
        <v>270</v>
      </c>
      <c r="B53" s="65"/>
      <c r="C53" s="65"/>
      <c r="D53" s="65"/>
      <c r="E53" s="65"/>
      <c r="F53" s="65"/>
      <c r="G53" s="65"/>
      <c r="H53" s="65"/>
      <c r="I53" s="64" t="s">
        <v>271</v>
      </c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5" t="s">
        <v>231</v>
      </c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</row>
    <row r="54" spans="1:123">
      <c r="A54" s="65"/>
      <c r="B54" s="65"/>
      <c r="C54" s="65"/>
      <c r="D54" s="65"/>
      <c r="E54" s="65"/>
      <c r="F54" s="65"/>
      <c r="G54" s="65"/>
      <c r="H54" s="65"/>
      <c r="I54" s="64" t="s">
        <v>226</v>
      </c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</row>
    <row r="55" spans="1:123">
      <c r="A55" s="65" t="s">
        <v>272</v>
      </c>
      <c r="B55" s="65"/>
      <c r="C55" s="65"/>
      <c r="D55" s="65"/>
      <c r="E55" s="65"/>
      <c r="F55" s="65"/>
      <c r="G55" s="65"/>
      <c r="H55" s="65"/>
      <c r="I55" s="64" t="s">
        <v>273</v>
      </c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53">
        <f>'[1]15 -1'!$O$72/1000</f>
        <v>5.1623930434782608</v>
      </c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>
        <f>'[1]15 -1'!$P$72/1000</f>
        <v>11.680166000461066</v>
      </c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>
        <f>'[2]15 -1'!$R$72/1000-CX61</f>
        <v>13.231080571333337</v>
      </c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</row>
    <row r="56" spans="1:123">
      <c r="A56" s="65"/>
      <c r="B56" s="65"/>
      <c r="C56" s="65"/>
      <c r="D56" s="65"/>
      <c r="E56" s="65"/>
      <c r="F56" s="65"/>
      <c r="G56" s="65"/>
      <c r="H56" s="65"/>
      <c r="I56" s="64" t="s">
        <v>412</v>
      </c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</row>
    <row r="57" spans="1:123">
      <c r="A57" s="65" t="s">
        <v>275</v>
      </c>
      <c r="B57" s="65"/>
      <c r="C57" s="65"/>
      <c r="D57" s="65"/>
      <c r="E57" s="65"/>
      <c r="F57" s="65"/>
      <c r="G57" s="65"/>
      <c r="H57" s="65"/>
      <c r="I57" s="64" t="s">
        <v>261</v>
      </c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5" t="s">
        <v>231</v>
      </c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53">
        <f>BF46/BF44*BF55</f>
        <v>0.20320585097418883</v>
      </c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>
        <f>CB46/CB44*CB55</f>
        <v>0.82272153528803305</v>
      </c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>
        <f>CX46/CX44*CX55</f>
        <v>0</v>
      </c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</row>
    <row r="58" spans="1:123">
      <c r="A58" s="65" t="s">
        <v>276</v>
      </c>
      <c r="B58" s="65"/>
      <c r="C58" s="65"/>
      <c r="D58" s="65"/>
      <c r="E58" s="65"/>
      <c r="F58" s="65"/>
      <c r="G58" s="65"/>
      <c r="H58" s="65"/>
      <c r="I58" s="64" t="s">
        <v>263</v>
      </c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5" t="s">
        <v>231</v>
      </c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53">
        <f>BF55-BF57</f>
        <v>4.9591871925040723</v>
      </c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>
        <f>CB55-CB57</f>
        <v>10.857444465173032</v>
      </c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>
        <f>CX55-CX57</f>
        <v>13.231080571333337</v>
      </c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</row>
    <row r="59" spans="1:123">
      <c r="A59" s="65" t="s">
        <v>277</v>
      </c>
      <c r="B59" s="65"/>
      <c r="C59" s="65"/>
      <c r="D59" s="65"/>
      <c r="E59" s="65"/>
      <c r="F59" s="65"/>
      <c r="G59" s="65"/>
      <c r="H59" s="65"/>
      <c r="I59" s="64" t="s">
        <v>265</v>
      </c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5" t="s">
        <v>231</v>
      </c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</row>
    <row r="60" spans="1:123">
      <c r="A60" s="65"/>
      <c r="B60" s="65"/>
      <c r="C60" s="65"/>
      <c r="D60" s="65"/>
      <c r="E60" s="65"/>
      <c r="F60" s="65"/>
      <c r="G60" s="65"/>
      <c r="H60" s="65"/>
      <c r="I60" s="64" t="s">
        <v>238</v>
      </c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</row>
    <row r="61" spans="1:123">
      <c r="A61" s="65" t="s">
        <v>278</v>
      </c>
      <c r="B61" s="65"/>
      <c r="C61" s="65"/>
      <c r="D61" s="65"/>
      <c r="E61" s="65"/>
      <c r="F61" s="65"/>
      <c r="G61" s="65"/>
      <c r="H61" s="65"/>
      <c r="I61" s="64" t="s">
        <v>279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53">
        <f>('[1]21.1-5'!$N$10+'[1]21.1-5'!$N$29)/1000</f>
        <v>2.8924799999999999</v>
      </c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>
        <f>('[1]21.1-5'!$O$12+'[1]21.1-5'!$O$29)/1000</f>
        <v>10.705256267848679</v>
      </c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>
        <f>('[2]21.1-5'!$Q$12+'[2]21.1-5'!$Q$29)/1000</f>
        <v>38.317999999999998</v>
      </c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</row>
    <row r="62" spans="1:123">
      <c r="A62" s="65"/>
      <c r="B62" s="65"/>
      <c r="C62" s="65"/>
      <c r="D62" s="65"/>
      <c r="E62" s="65"/>
      <c r="F62" s="65"/>
      <c r="G62" s="65"/>
      <c r="H62" s="65"/>
      <c r="I62" s="64" t="s">
        <v>280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</row>
    <row r="63" spans="1:123">
      <c r="A63" s="65"/>
      <c r="B63" s="65"/>
      <c r="C63" s="65"/>
      <c r="D63" s="65"/>
      <c r="E63" s="65"/>
      <c r="F63" s="65"/>
      <c r="G63" s="65"/>
      <c r="H63" s="65"/>
      <c r="I63" s="64" t="s">
        <v>274</v>
      </c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</row>
    <row r="64" spans="1:123">
      <c r="A64" s="65" t="s">
        <v>281</v>
      </c>
      <c r="B64" s="65"/>
      <c r="C64" s="65"/>
      <c r="D64" s="65"/>
      <c r="E64" s="65"/>
      <c r="F64" s="65"/>
      <c r="G64" s="65"/>
      <c r="H64" s="65"/>
      <c r="I64" s="64" t="s">
        <v>261</v>
      </c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5" t="s">
        <v>231</v>
      </c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53">
        <f>BF46/BF44*BF61</f>
        <v>0.11385589103262103</v>
      </c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>
        <f>CB46/CB44*CB61</f>
        <v>0.75405134413232111</v>
      </c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>
        <f>CX46/CX44*CX61</f>
        <v>0</v>
      </c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</row>
    <row r="65" spans="1:123">
      <c r="A65" s="65" t="s">
        <v>282</v>
      </c>
      <c r="B65" s="65"/>
      <c r="C65" s="65"/>
      <c r="D65" s="65"/>
      <c r="E65" s="65"/>
      <c r="F65" s="65"/>
      <c r="G65" s="65"/>
      <c r="H65" s="65"/>
      <c r="I65" s="64" t="s">
        <v>263</v>
      </c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5" t="s">
        <v>231</v>
      </c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53">
        <f>BF61-BF64</f>
        <v>2.7786241089673789</v>
      </c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>
        <f>CB61-CB64</f>
        <v>9.9512049237163573</v>
      </c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>
        <f>CX61-CX64</f>
        <v>38.317999999999998</v>
      </c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</row>
    <row r="66" spans="1:123">
      <c r="A66" s="65" t="s">
        <v>283</v>
      </c>
      <c r="B66" s="65"/>
      <c r="C66" s="65"/>
      <c r="D66" s="65"/>
      <c r="E66" s="65"/>
      <c r="F66" s="65"/>
      <c r="G66" s="65"/>
      <c r="H66" s="65"/>
      <c r="I66" s="64" t="s">
        <v>265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5" t="s">
        <v>231</v>
      </c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</row>
    <row r="67" spans="1:123">
      <c r="A67" s="65"/>
      <c r="B67" s="65"/>
      <c r="C67" s="65"/>
      <c r="D67" s="65"/>
      <c r="E67" s="65"/>
      <c r="F67" s="65"/>
      <c r="G67" s="65"/>
      <c r="H67" s="65"/>
      <c r="I67" s="64" t="s">
        <v>238</v>
      </c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</row>
    <row r="68" spans="1:123">
      <c r="A68" s="65" t="s">
        <v>284</v>
      </c>
      <c r="B68" s="65"/>
      <c r="C68" s="65"/>
      <c r="D68" s="65"/>
      <c r="E68" s="65"/>
      <c r="F68" s="65"/>
      <c r="G68" s="65"/>
      <c r="H68" s="65"/>
      <c r="I68" s="64" t="s">
        <v>37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5" t="s">
        <v>231</v>
      </c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</row>
    <row r="69" spans="1:123">
      <c r="A69" s="65" t="s">
        <v>285</v>
      </c>
      <c r="B69" s="65"/>
      <c r="C69" s="65"/>
      <c r="D69" s="65"/>
      <c r="E69" s="65"/>
      <c r="F69" s="65"/>
      <c r="G69" s="65"/>
      <c r="H69" s="65"/>
      <c r="I69" s="64" t="s">
        <v>42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5" t="s">
        <v>47</v>
      </c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</row>
    <row r="70" spans="1:123">
      <c r="A70" s="65"/>
      <c r="B70" s="65"/>
      <c r="C70" s="65"/>
      <c r="D70" s="65"/>
      <c r="E70" s="65"/>
      <c r="F70" s="65"/>
      <c r="G70" s="65"/>
      <c r="H70" s="65"/>
      <c r="I70" s="64" t="s">
        <v>286</v>
      </c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</row>
    <row r="71" spans="1:123">
      <c r="A71" s="65"/>
      <c r="B71" s="65"/>
      <c r="C71" s="65"/>
      <c r="D71" s="65"/>
      <c r="E71" s="65"/>
      <c r="F71" s="65"/>
      <c r="G71" s="65"/>
      <c r="H71" s="65"/>
      <c r="I71" s="64" t="s">
        <v>212</v>
      </c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</row>
    <row r="72" spans="1:123">
      <c r="A72" s="65" t="s">
        <v>287</v>
      </c>
      <c r="B72" s="65"/>
      <c r="C72" s="65"/>
      <c r="D72" s="65"/>
      <c r="E72" s="65"/>
      <c r="F72" s="65"/>
      <c r="G72" s="65"/>
      <c r="H72" s="65"/>
      <c r="I72" s="64" t="s">
        <v>88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82" t="str">
        <f>'Листы3-5'!BF62</f>
        <v>Инвестиционная программа АО "КЭС" на 2018 г. утверждена постановлением РСТ №113 от 31.05.2018</v>
      </c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 t="str">
        <f>BF72</f>
        <v>Инвестиционная программа АО "КЭС" на 2018 г. утверждена постановлением РСТ №113 от 31.05.2018</v>
      </c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 t="str">
        <f>'Листы3-5'!CX62</f>
        <v>Проект Инвестиционной программы по ВЭУ 13,14 подан в РСТ КК  письмом АО "КЭС" от 04.03.2020 № 173</v>
      </c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</row>
    <row r="73" spans="1:123">
      <c r="A73" s="65"/>
      <c r="B73" s="65"/>
      <c r="C73" s="65"/>
      <c r="D73" s="65"/>
      <c r="E73" s="65"/>
      <c r="F73" s="65"/>
      <c r="G73" s="65"/>
      <c r="H73" s="65"/>
      <c r="I73" s="64" t="s">
        <v>89</v>
      </c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</row>
    <row r="74" spans="1:123">
      <c r="A74" s="65"/>
      <c r="B74" s="65"/>
      <c r="C74" s="65"/>
      <c r="D74" s="65"/>
      <c r="E74" s="65"/>
      <c r="F74" s="65"/>
      <c r="G74" s="65"/>
      <c r="H74" s="65"/>
      <c r="I74" s="64" t="s">
        <v>214</v>
      </c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</row>
    <row r="75" spans="1:123">
      <c r="A75" s="65"/>
      <c r="B75" s="65"/>
      <c r="C75" s="65"/>
      <c r="D75" s="65"/>
      <c r="E75" s="65"/>
      <c r="F75" s="65"/>
      <c r="G75" s="65"/>
      <c r="H75" s="65"/>
      <c r="I75" s="64" t="s">
        <v>215</v>
      </c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</row>
    <row r="76" spans="1:123" ht="98.25" customHeight="1">
      <c r="A76" s="65"/>
      <c r="B76" s="65"/>
      <c r="C76" s="65"/>
      <c r="D76" s="65"/>
      <c r="E76" s="65"/>
      <c r="F76" s="65"/>
      <c r="G76" s="65"/>
      <c r="H76" s="65"/>
      <c r="I76" s="64" t="s">
        <v>216</v>
      </c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</row>
    <row r="79" spans="1:123">
      <c r="A79" s="9" t="s">
        <v>288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 t="s">
        <v>289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</row>
    <row r="80" spans="1:123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 t="s">
        <v>290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</row>
    <row r="81" spans="1:123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 t="s">
        <v>291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</row>
    <row r="82" spans="1:123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 t="s">
        <v>369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</row>
    <row r="84" spans="1:12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23" s="2" customFormat="1" ht="11.25">
      <c r="A85" s="5" t="s">
        <v>292</v>
      </c>
    </row>
  </sheetData>
  <mergeCells count="279">
    <mergeCell ref="A1:DS1"/>
    <mergeCell ref="A3:H3"/>
    <mergeCell ref="I3:AO3"/>
    <mergeCell ref="AP3:BE3"/>
    <mergeCell ref="BF3:CA3"/>
    <mergeCell ref="CB3:CW3"/>
    <mergeCell ref="CX3:DS3"/>
    <mergeCell ref="A4:H4"/>
    <mergeCell ref="I4:AO4"/>
    <mergeCell ref="AP4:BE4"/>
    <mergeCell ref="BF4:CA4"/>
    <mergeCell ref="CB4:CW4"/>
    <mergeCell ref="CX4:DS4"/>
    <mergeCell ref="CX14:DS15"/>
    <mergeCell ref="I13:AO13"/>
    <mergeCell ref="CX12:DS13"/>
    <mergeCell ref="I7:AO7"/>
    <mergeCell ref="I6:AO6"/>
    <mergeCell ref="I14:AO14"/>
    <mergeCell ref="I10:AO10"/>
    <mergeCell ref="CX11:DS11"/>
    <mergeCell ref="CX6:DS10"/>
    <mergeCell ref="A12:H13"/>
    <mergeCell ref="AP12:BE13"/>
    <mergeCell ref="BF12:CA13"/>
    <mergeCell ref="CB12:CW13"/>
    <mergeCell ref="A6:H10"/>
    <mergeCell ref="AP6:BE10"/>
    <mergeCell ref="BF6:CA10"/>
    <mergeCell ref="CB6:CW10"/>
    <mergeCell ref="CX5:DS5"/>
    <mergeCell ref="I8:AO8"/>
    <mergeCell ref="I9:AO9"/>
    <mergeCell ref="CX17:DS17"/>
    <mergeCell ref="AP19:BE19"/>
    <mergeCell ref="BF19:CA19"/>
    <mergeCell ref="AP17:BE17"/>
    <mergeCell ref="BF17:CA17"/>
    <mergeCell ref="CB17:CW17"/>
    <mergeCell ref="I25:AO25"/>
    <mergeCell ref="CB19:CW19"/>
    <mergeCell ref="A5:H5"/>
    <mergeCell ref="I5:AO5"/>
    <mergeCell ref="AP5:BE5"/>
    <mergeCell ref="BF5:CA5"/>
    <mergeCell ref="CB5:CW5"/>
    <mergeCell ref="I15:AO15"/>
    <mergeCell ref="A14:H15"/>
    <mergeCell ref="AP14:BE15"/>
    <mergeCell ref="BF14:CA15"/>
    <mergeCell ref="CB14:CW15"/>
    <mergeCell ref="A11:H11"/>
    <mergeCell ref="I11:AO11"/>
    <mergeCell ref="AP11:BE11"/>
    <mergeCell ref="BF11:CA11"/>
    <mergeCell ref="CB11:CW11"/>
    <mergeCell ref="I12:AO12"/>
    <mergeCell ref="AP37:BE38"/>
    <mergeCell ref="A57:H57"/>
    <mergeCell ref="A53:H54"/>
    <mergeCell ref="I51:AO51"/>
    <mergeCell ref="AP50:BE51"/>
    <mergeCell ref="A55:H56"/>
    <mergeCell ref="I17:AO17"/>
    <mergeCell ref="I19:AO19"/>
    <mergeCell ref="I20:AO20"/>
    <mergeCell ref="I21:AO21"/>
    <mergeCell ref="I22:AO22"/>
    <mergeCell ref="A52:H52"/>
    <mergeCell ref="I38:AO38"/>
    <mergeCell ref="I37:AO37"/>
    <mergeCell ref="I36:AO36"/>
    <mergeCell ref="I41:AO41"/>
    <mergeCell ref="I42:AO42"/>
    <mergeCell ref="I43:AO43"/>
    <mergeCell ref="I44:AO44"/>
    <mergeCell ref="I46:AO46"/>
    <mergeCell ref="A41:H43"/>
    <mergeCell ref="A39:H40"/>
    <mergeCell ref="A37:H38"/>
    <mergeCell ref="A44:H44"/>
    <mergeCell ref="CX50:DS51"/>
    <mergeCell ref="I50:AO50"/>
    <mergeCell ref="CB64:CW64"/>
    <mergeCell ref="CX64:DS64"/>
    <mergeCell ref="I63:AO63"/>
    <mergeCell ref="I62:AO62"/>
    <mergeCell ref="I61:AO61"/>
    <mergeCell ref="BF61:CA63"/>
    <mergeCell ref="CB61:CW63"/>
    <mergeCell ref="CX61:DS63"/>
    <mergeCell ref="I52:AO52"/>
    <mergeCell ref="AP52:BE52"/>
    <mergeCell ref="BF52:CA52"/>
    <mergeCell ref="CB52:CW52"/>
    <mergeCell ref="I53:AO53"/>
    <mergeCell ref="CX58:DS58"/>
    <mergeCell ref="I54:AO54"/>
    <mergeCell ref="AP53:BE54"/>
    <mergeCell ref="BF53:CA54"/>
    <mergeCell ref="CB53:CW54"/>
    <mergeCell ref="CX53:DS54"/>
    <mergeCell ref="CX52:DS52"/>
    <mergeCell ref="I55:AO55"/>
    <mergeCell ref="I56:AO56"/>
    <mergeCell ref="CX66:DS67"/>
    <mergeCell ref="I67:AO67"/>
    <mergeCell ref="AP55:BE56"/>
    <mergeCell ref="BF55:CA56"/>
    <mergeCell ref="I58:AO58"/>
    <mergeCell ref="I59:AO59"/>
    <mergeCell ref="BF69:CA71"/>
    <mergeCell ref="I70:AO70"/>
    <mergeCell ref="I69:AO69"/>
    <mergeCell ref="CB55:CW56"/>
    <mergeCell ref="CX55:DS56"/>
    <mergeCell ref="CB59:CW60"/>
    <mergeCell ref="CX59:DS60"/>
    <mergeCell ref="CB58:CW58"/>
    <mergeCell ref="AP57:BE57"/>
    <mergeCell ref="BF57:CA57"/>
    <mergeCell ref="CB57:CW57"/>
    <mergeCell ref="CX57:DS57"/>
    <mergeCell ref="I64:AO64"/>
    <mergeCell ref="AP64:BE64"/>
    <mergeCell ref="BF64:CA64"/>
    <mergeCell ref="I60:AO60"/>
    <mergeCell ref="I66:AO66"/>
    <mergeCell ref="I57:AO57"/>
    <mergeCell ref="AP44:BE44"/>
    <mergeCell ref="BF44:CA44"/>
    <mergeCell ref="CB44:CW44"/>
    <mergeCell ref="A69:H71"/>
    <mergeCell ref="AP69:BE71"/>
    <mergeCell ref="BF68:CA68"/>
    <mergeCell ref="I71:AO71"/>
    <mergeCell ref="A58:H58"/>
    <mergeCell ref="AP58:BE58"/>
    <mergeCell ref="I65:AO65"/>
    <mergeCell ref="A59:H60"/>
    <mergeCell ref="AP59:BE60"/>
    <mergeCell ref="BF59:CA60"/>
    <mergeCell ref="BF58:CA58"/>
    <mergeCell ref="A65:H65"/>
    <mergeCell ref="A64:H64"/>
    <mergeCell ref="AP65:BE65"/>
    <mergeCell ref="BF65:CA65"/>
    <mergeCell ref="CB66:CW67"/>
    <mergeCell ref="BF50:CA51"/>
    <mergeCell ref="CB50:CW51"/>
    <mergeCell ref="A50:H51"/>
    <mergeCell ref="AP47:BE47"/>
    <mergeCell ref="A48:H49"/>
    <mergeCell ref="AP48:BE49"/>
    <mergeCell ref="BF48:CA49"/>
    <mergeCell ref="CB48:CW49"/>
    <mergeCell ref="CX48:DS49"/>
    <mergeCell ref="A46:H46"/>
    <mergeCell ref="AP46:BE46"/>
    <mergeCell ref="BF46:CA46"/>
    <mergeCell ref="I49:AO49"/>
    <mergeCell ref="I48:AO48"/>
    <mergeCell ref="A47:H47"/>
    <mergeCell ref="I47:AO47"/>
    <mergeCell ref="BF47:CA47"/>
    <mergeCell ref="CB47:CW47"/>
    <mergeCell ref="CX47:DS47"/>
    <mergeCell ref="CB46:CW46"/>
    <mergeCell ref="CX46:DS46"/>
    <mergeCell ref="A34:H36"/>
    <mergeCell ref="AP34:BE36"/>
    <mergeCell ref="BF34:CA36"/>
    <mergeCell ref="CB34:CW36"/>
    <mergeCell ref="CX34:DS36"/>
    <mergeCell ref="I35:AO35"/>
    <mergeCell ref="I30:AO30"/>
    <mergeCell ref="I31:AO31"/>
    <mergeCell ref="I28:AO28"/>
    <mergeCell ref="A30:H32"/>
    <mergeCell ref="AP30:BE32"/>
    <mergeCell ref="A33:H33"/>
    <mergeCell ref="AP33:BE33"/>
    <mergeCell ref="BF33:CA33"/>
    <mergeCell ref="CB33:CW33"/>
    <mergeCell ref="CX33:DS33"/>
    <mergeCell ref="A16:H16"/>
    <mergeCell ref="I16:AO16"/>
    <mergeCell ref="AP16:BE16"/>
    <mergeCell ref="BF16:CA16"/>
    <mergeCell ref="CB16:CW16"/>
    <mergeCell ref="CX16:DS16"/>
    <mergeCell ref="I27:AO27"/>
    <mergeCell ref="A21:H22"/>
    <mergeCell ref="AP21:BE22"/>
    <mergeCell ref="AP24:BE24"/>
    <mergeCell ref="A23:H23"/>
    <mergeCell ref="AP23:BE23"/>
    <mergeCell ref="BF23:CA23"/>
    <mergeCell ref="CB23:CW23"/>
    <mergeCell ref="BF21:CA22"/>
    <mergeCell ref="A17:H17"/>
    <mergeCell ref="I23:AO23"/>
    <mergeCell ref="A20:H20"/>
    <mergeCell ref="AP20:BE20"/>
    <mergeCell ref="BF20:CA20"/>
    <mergeCell ref="CB20:CW20"/>
    <mergeCell ref="A24:H24"/>
    <mergeCell ref="I24:AO24"/>
    <mergeCell ref="CX23:DS23"/>
    <mergeCell ref="BF24:CA24"/>
    <mergeCell ref="CB24:CW24"/>
    <mergeCell ref="A19:H19"/>
    <mergeCell ref="CX19:DS19"/>
    <mergeCell ref="A28:H29"/>
    <mergeCell ref="AP28:BE29"/>
    <mergeCell ref="BF28:CA29"/>
    <mergeCell ref="CB28:CW29"/>
    <mergeCell ref="A27:H27"/>
    <mergeCell ref="CX20:DS20"/>
    <mergeCell ref="CX25:DS26"/>
    <mergeCell ref="CX24:DS24"/>
    <mergeCell ref="CX21:DS22"/>
    <mergeCell ref="CX28:DS29"/>
    <mergeCell ref="A25:H26"/>
    <mergeCell ref="AP25:BE26"/>
    <mergeCell ref="BF25:CA26"/>
    <mergeCell ref="CB25:CW26"/>
    <mergeCell ref="CB21:CW22"/>
    <mergeCell ref="BF27:CA27"/>
    <mergeCell ref="CB27:CW27"/>
    <mergeCell ref="CX27:DS27"/>
    <mergeCell ref="A72:H76"/>
    <mergeCell ref="AP72:BE76"/>
    <mergeCell ref="BF72:CA76"/>
    <mergeCell ref="CB65:CW65"/>
    <mergeCell ref="CX65:DS65"/>
    <mergeCell ref="A61:H63"/>
    <mergeCell ref="AP61:BE63"/>
    <mergeCell ref="A66:H67"/>
    <mergeCell ref="AP66:BE67"/>
    <mergeCell ref="BF66:CA67"/>
    <mergeCell ref="CB72:CW76"/>
    <mergeCell ref="CX72:DS76"/>
    <mergeCell ref="I76:AO76"/>
    <mergeCell ref="I75:AO75"/>
    <mergeCell ref="I73:AO73"/>
    <mergeCell ref="I74:AO74"/>
    <mergeCell ref="I72:AO72"/>
    <mergeCell ref="CB68:CW68"/>
    <mergeCell ref="CX68:DS68"/>
    <mergeCell ref="CB69:CW71"/>
    <mergeCell ref="CX69:DS71"/>
    <mergeCell ref="A68:H68"/>
    <mergeCell ref="I68:AO68"/>
    <mergeCell ref="AP68:BE68"/>
    <mergeCell ref="CX44:DS44"/>
    <mergeCell ref="CX30:DS32"/>
    <mergeCell ref="BF37:CA38"/>
    <mergeCell ref="I33:AO33"/>
    <mergeCell ref="I34:AO34"/>
    <mergeCell ref="I29:AO29"/>
    <mergeCell ref="CB37:CW38"/>
    <mergeCell ref="I26:AO26"/>
    <mergeCell ref="CX37:DS38"/>
    <mergeCell ref="BF30:CA32"/>
    <mergeCell ref="CB30:CW32"/>
    <mergeCell ref="I32:AO32"/>
    <mergeCell ref="BF39:CA40"/>
    <mergeCell ref="CB39:CW40"/>
    <mergeCell ref="CX39:DS40"/>
    <mergeCell ref="I40:AO40"/>
    <mergeCell ref="AP40:BE40"/>
    <mergeCell ref="I39:AO39"/>
    <mergeCell ref="AP39:BE39"/>
    <mergeCell ref="AP27:BE27"/>
    <mergeCell ref="BF41:CA43"/>
    <mergeCell ref="CB41:CW43"/>
    <mergeCell ref="CX41:DS43"/>
    <mergeCell ref="AP41:BE43"/>
  </mergeCells>
  <pageMargins left="0.39370078740157483" right="0.39370078740157483" top="0.78740157480314965" bottom="0.39370078740157483" header="0.27559055118110237" footer="0.27559055118110237"/>
  <pageSetup paperSize="9" scale="95" orientation="landscape" r:id="rId1"/>
  <headerFooter alignWithMargins="0"/>
  <rowBreaks count="2" manualBreakCount="2">
    <brk id="29" max="16383" man="1"/>
    <brk id="60" max="12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94"/>
  <sheetViews>
    <sheetView zoomScaleNormal="100" workbookViewId="0">
      <selection sqref="A1:XFD1048576"/>
    </sheetView>
  </sheetViews>
  <sheetFormatPr defaultColWidth="1.140625" defaultRowHeight="15.75"/>
  <cols>
    <col min="1" max="40" width="1.140625" style="12"/>
    <col min="41" max="41" width="2.28515625" style="12" customWidth="1"/>
    <col min="42" max="57" width="1.140625" style="12"/>
    <col min="58" max="89" width="0" style="12" hidden="1" customWidth="1"/>
    <col min="90" max="90" width="3.42578125" style="12" hidden="1" customWidth="1"/>
    <col min="91" max="91" width="0" style="12" hidden="1" customWidth="1"/>
    <col min="92" max="92" width="2.28515625" style="12" hidden="1" customWidth="1"/>
    <col min="93" max="101" width="0" style="12" hidden="1" customWidth="1"/>
    <col min="102" max="16384" width="1.140625" style="12"/>
  </cols>
  <sheetData>
    <row r="1" spans="1:123" s="19" customFormat="1" ht="18.75">
      <c r="A1" s="46" t="s">
        <v>413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</row>
    <row r="4" spans="1:123">
      <c r="A4" s="69" t="s">
        <v>17</v>
      </c>
      <c r="B4" s="70"/>
      <c r="C4" s="70"/>
      <c r="D4" s="70"/>
      <c r="E4" s="70"/>
      <c r="F4" s="70"/>
      <c r="G4" s="70"/>
      <c r="H4" s="71"/>
      <c r="I4" s="69" t="s">
        <v>19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1"/>
      <c r="AP4" s="69" t="s">
        <v>20</v>
      </c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1"/>
      <c r="BF4" s="69" t="str">
        <f>'Листы3-5'!BF3:CA3</f>
        <v>Фактические показатели</v>
      </c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1"/>
      <c r="CB4" s="69" t="str">
        <f>'Листы3-5'!CB3:CW3</f>
        <v>Показатели,</v>
      </c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1"/>
      <c r="CX4" s="69" t="str">
        <f>'Листы3-5'!CX3:DS3</f>
        <v>Предложения</v>
      </c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1"/>
    </row>
    <row r="5" spans="1:123">
      <c r="A5" s="107" t="s">
        <v>18</v>
      </c>
      <c r="B5" s="96"/>
      <c r="C5" s="96"/>
      <c r="D5" s="96"/>
      <c r="E5" s="96"/>
      <c r="F5" s="96"/>
      <c r="G5" s="96"/>
      <c r="H5" s="108"/>
      <c r="I5" s="107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108"/>
      <c r="AP5" s="107" t="s">
        <v>21</v>
      </c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108"/>
      <c r="BF5" s="107" t="str">
        <f>'Листы3-5'!BF4:CA4</f>
        <v>за 2018 год</v>
      </c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108"/>
      <c r="CB5" s="107" t="str">
        <f>'Листы3-5'!CB4:CW4</f>
        <v>утвержденные на 2019 г.</v>
      </c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108"/>
      <c r="CX5" s="107" t="str">
        <f>'Листы3-5'!CX4:DS4</f>
        <v>на 2020 г.</v>
      </c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108"/>
    </row>
    <row r="6" spans="1:123" s="8" customFormat="1">
      <c r="A6" s="99"/>
      <c r="B6" s="65"/>
      <c r="C6" s="65"/>
      <c r="D6" s="65"/>
      <c r="E6" s="65"/>
      <c r="F6" s="65"/>
      <c r="G6" s="65"/>
      <c r="H6" s="100"/>
      <c r="I6" s="101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102"/>
      <c r="AP6" s="99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100"/>
      <c r="BF6" s="91" t="s">
        <v>293</v>
      </c>
      <c r="BG6" s="83"/>
      <c r="BH6" s="83"/>
      <c r="BI6" s="83"/>
      <c r="BJ6" s="83"/>
      <c r="BK6" s="83"/>
      <c r="BL6" s="83"/>
      <c r="BM6" s="83"/>
      <c r="BN6" s="83"/>
      <c r="BO6" s="83"/>
      <c r="BP6" s="92"/>
      <c r="BQ6" s="91" t="s">
        <v>295</v>
      </c>
      <c r="BR6" s="83"/>
      <c r="BS6" s="83"/>
      <c r="BT6" s="83"/>
      <c r="BU6" s="83"/>
      <c r="BV6" s="83"/>
      <c r="BW6" s="83"/>
      <c r="BX6" s="83"/>
      <c r="BY6" s="83"/>
      <c r="BZ6" s="83"/>
      <c r="CA6" s="92"/>
      <c r="CB6" s="91" t="s">
        <v>293</v>
      </c>
      <c r="CC6" s="83"/>
      <c r="CD6" s="83"/>
      <c r="CE6" s="83"/>
      <c r="CF6" s="83"/>
      <c r="CG6" s="83"/>
      <c r="CH6" s="83"/>
      <c r="CI6" s="83"/>
      <c r="CJ6" s="83"/>
      <c r="CK6" s="83"/>
      <c r="CL6" s="92"/>
      <c r="CM6" s="91" t="s">
        <v>295</v>
      </c>
      <c r="CN6" s="83"/>
      <c r="CO6" s="83"/>
      <c r="CP6" s="83"/>
      <c r="CQ6" s="83"/>
      <c r="CR6" s="83"/>
      <c r="CS6" s="83"/>
      <c r="CT6" s="83"/>
      <c r="CU6" s="83"/>
      <c r="CV6" s="83"/>
      <c r="CW6" s="92"/>
      <c r="CX6" s="91" t="s">
        <v>293</v>
      </c>
      <c r="CY6" s="83"/>
      <c r="CZ6" s="83"/>
      <c r="DA6" s="83"/>
      <c r="DB6" s="83"/>
      <c r="DC6" s="83"/>
      <c r="DD6" s="83"/>
      <c r="DE6" s="83"/>
      <c r="DF6" s="83"/>
      <c r="DG6" s="83"/>
      <c r="DH6" s="92"/>
      <c r="DI6" s="91" t="s">
        <v>295</v>
      </c>
      <c r="DJ6" s="83"/>
      <c r="DK6" s="83"/>
      <c r="DL6" s="83"/>
      <c r="DM6" s="83"/>
      <c r="DN6" s="83"/>
      <c r="DO6" s="83"/>
      <c r="DP6" s="83"/>
      <c r="DQ6" s="83"/>
      <c r="DR6" s="83"/>
      <c r="DS6" s="92"/>
    </row>
    <row r="7" spans="1:123">
      <c r="A7" s="93"/>
      <c r="B7" s="94"/>
      <c r="C7" s="94"/>
      <c r="D7" s="94"/>
      <c r="E7" s="94"/>
      <c r="F7" s="94"/>
      <c r="G7" s="94"/>
      <c r="H7" s="95"/>
      <c r="I7" s="103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5"/>
      <c r="AP7" s="93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5"/>
      <c r="BF7" s="93" t="s">
        <v>294</v>
      </c>
      <c r="BG7" s="94"/>
      <c r="BH7" s="94"/>
      <c r="BI7" s="94"/>
      <c r="BJ7" s="94"/>
      <c r="BK7" s="94"/>
      <c r="BL7" s="94"/>
      <c r="BM7" s="94"/>
      <c r="BN7" s="94"/>
      <c r="BO7" s="94"/>
      <c r="BP7" s="95"/>
      <c r="BQ7" s="93" t="s">
        <v>294</v>
      </c>
      <c r="BR7" s="94"/>
      <c r="BS7" s="94"/>
      <c r="BT7" s="94"/>
      <c r="BU7" s="94"/>
      <c r="BV7" s="94"/>
      <c r="BW7" s="94"/>
      <c r="BX7" s="94"/>
      <c r="BY7" s="94"/>
      <c r="BZ7" s="94"/>
      <c r="CA7" s="95"/>
      <c r="CB7" s="93" t="s">
        <v>294</v>
      </c>
      <c r="CC7" s="94"/>
      <c r="CD7" s="94"/>
      <c r="CE7" s="94"/>
      <c r="CF7" s="94"/>
      <c r="CG7" s="94"/>
      <c r="CH7" s="94"/>
      <c r="CI7" s="94"/>
      <c r="CJ7" s="94"/>
      <c r="CK7" s="94"/>
      <c r="CL7" s="95"/>
      <c r="CM7" s="93" t="s">
        <v>294</v>
      </c>
      <c r="CN7" s="94"/>
      <c r="CO7" s="94"/>
      <c r="CP7" s="94"/>
      <c r="CQ7" s="94"/>
      <c r="CR7" s="94"/>
      <c r="CS7" s="94"/>
      <c r="CT7" s="94"/>
      <c r="CU7" s="94"/>
      <c r="CV7" s="94"/>
      <c r="CW7" s="95"/>
      <c r="CX7" s="93" t="s">
        <v>294</v>
      </c>
      <c r="CY7" s="94"/>
      <c r="CZ7" s="94"/>
      <c r="DA7" s="94"/>
      <c r="DB7" s="94"/>
      <c r="DC7" s="94"/>
      <c r="DD7" s="94"/>
      <c r="DE7" s="94"/>
      <c r="DF7" s="94"/>
      <c r="DG7" s="94"/>
      <c r="DH7" s="95"/>
      <c r="DI7" s="93" t="s">
        <v>294</v>
      </c>
      <c r="DJ7" s="94"/>
      <c r="DK7" s="94"/>
      <c r="DL7" s="94"/>
      <c r="DM7" s="94"/>
      <c r="DN7" s="94"/>
      <c r="DO7" s="94"/>
      <c r="DP7" s="94"/>
      <c r="DQ7" s="94"/>
      <c r="DR7" s="94"/>
      <c r="DS7" s="95"/>
    </row>
    <row r="8" spans="1:123">
      <c r="A8" s="83" t="s">
        <v>25</v>
      </c>
      <c r="B8" s="83"/>
      <c r="C8" s="83"/>
      <c r="D8" s="83"/>
      <c r="E8" s="83"/>
      <c r="F8" s="83"/>
      <c r="G8" s="83"/>
      <c r="H8" s="83"/>
      <c r="I8" s="84" t="s">
        <v>296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</row>
    <row r="9" spans="1:123">
      <c r="A9" s="65"/>
      <c r="B9" s="65"/>
      <c r="C9" s="65"/>
      <c r="D9" s="65"/>
      <c r="E9" s="65"/>
      <c r="F9" s="65"/>
      <c r="G9" s="65"/>
      <c r="H9" s="65"/>
      <c r="I9" s="64" t="s">
        <v>297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</row>
    <row r="10" spans="1:123">
      <c r="A10" s="65" t="s">
        <v>32</v>
      </c>
      <c r="B10" s="65"/>
      <c r="C10" s="65"/>
      <c r="D10" s="65"/>
      <c r="E10" s="65"/>
      <c r="F10" s="65"/>
      <c r="G10" s="65"/>
      <c r="H10" s="65"/>
      <c r="I10" s="64" t="s">
        <v>414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</row>
    <row r="11" spans="1:123">
      <c r="A11" s="65"/>
      <c r="B11" s="65"/>
      <c r="C11" s="65"/>
      <c r="D11" s="65"/>
      <c r="E11" s="65"/>
      <c r="F11" s="65"/>
      <c r="G11" s="65"/>
      <c r="H11" s="65"/>
      <c r="I11" s="64" t="s">
        <v>298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</row>
    <row r="12" spans="1:123">
      <c r="A12" s="65"/>
      <c r="B12" s="65"/>
      <c r="C12" s="65"/>
      <c r="D12" s="65"/>
      <c r="E12" s="65"/>
      <c r="F12" s="65"/>
      <c r="G12" s="65"/>
      <c r="H12" s="65"/>
      <c r="I12" s="64" t="s">
        <v>299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5" t="s">
        <v>326</v>
      </c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</row>
    <row r="13" spans="1:123">
      <c r="A13" s="65"/>
      <c r="B13" s="65"/>
      <c r="C13" s="65"/>
      <c r="D13" s="65"/>
      <c r="E13" s="65"/>
      <c r="F13" s="65"/>
      <c r="G13" s="65"/>
      <c r="H13" s="65"/>
      <c r="I13" s="64" t="s">
        <v>300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</row>
    <row r="14" spans="1:123">
      <c r="A14" s="65"/>
      <c r="B14" s="65"/>
      <c r="C14" s="65"/>
      <c r="D14" s="65"/>
      <c r="E14" s="65"/>
      <c r="F14" s="65"/>
      <c r="G14" s="65"/>
      <c r="H14" s="65"/>
      <c r="I14" s="64" t="s">
        <v>301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</row>
    <row r="15" spans="1:123">
      <c r="A15" s="65"/>
      <c r="B15" s="65"/>
      <c r="C15" s="65"/>
      <c r="D15" s="65"/>
      <c r="E15" s="65"/>
      <c r="F15" s="65"/>
      <c r="G15" s="65"/>
      <c r="H15" s="65"/>
      <c r="I15" s="64" t="s">
        <v>302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</row>
    <row r="16" spans="1:123">
      <c r="A16" s="65"/>
      <c r="B16" s="65"/>
      <c r="C16" s="65"/>
      <c r="D16" s="65"/>
      <c r="E16" s="65"/>
      <c r="F16" s="65"/>
      <c r="G16" s="65"/>
      <c r="H16" s="65"/>
      <c r="I16" s="64" t="s">
        <v>303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</row>
    <row r="17" spans="1:123">
      <c r="A17" s="65"/>
      <c r="B17" s="65"/>
      <c r="C17" s="65"/>
      <c r="D17" s="65"/>
      <c r="E17" s="65"/>
      <c r="F17" s="65"/>
      <c r="G17" s="65"/>
      <c r="H17" s="65"/>
      <c r="I17" s="64" t="s">
        <v>304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</row>
    <row r="18" spans="1:123">
      <c r="A18" s="65"/>
      <c r="B18" s="65"/>
      <c r="C18" s="65"/>
      <c r="D18" s="65"/>
      <c r="E18" s="65"/>
      <c r="F18" s="65"/>
      <c r="G18" s="65"/>
      <c r="H18" s="65"/>
      <c r="I18" s="64" t="s">
        <v>305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</row>
    <row r="19" spans="1:123">
      <c r="A19" s="65"/>
      <c r="B19" s="65"/>
      <c r="C19" s="65"/>
      <c r="D19" s="65"/>
      <c r="E19" s="65"/>
      <c r="F19" s="65"/>
      <c r="G19" s="65"/>
      <c r="H19" s="65"/>
      <c r="I19" s="64" t="s">
        <v>306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</row>
    <row r="20" spans="1:123">
      <c r="A20" s="65"/>
      <c r="B20" s="65"/>
      <c r="C20" s="65"/>
      <c r="D20" s="65"/>
      <c r="E20" s="65"/>
      <c r="F20" s="65"/>
      <c r="G20" s="65"/>
      <c r="H20" s="65"/>
      <c r="I20" s="64" t="s">
        <v>307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</row>
    <row r="21" spans="1:123">
      <c r="A21" s="65"/>
      <c r="B21" s="65"/>
      <c r="C21" s="65"/>
      <c r="D21" s="65"/>
      <c r="E21" s="65"/>
      <c r="F21" s="65"/>
      <c r="G21" s="65"/>
      <c r="H21" s="65"/>
      <c r="I21" s="64" t="s">
        <v>308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</row>
    <row r="22" spans="1:123">
      <c r="A22" s="65"/>
      <c r="B22" s="65"/>
      <c r="C22" s="65"/>
      <c r="D22" s="65"/>
      <c r="E22" s="65"/>
      <c r="F22" s="65"/>
      <c r="G22" s="65"/>
      <c r="H22" s="65"/>
      <c r="I22" s="64" t="s">
        <v>309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</row>
    <row r="23" spans="1:123">
      <c r="A23" s="65"/>
      <c r="B23" s="65"/>
      <c r="C23" s="65"/>
      <c r="D23" s="65"/>
      <c r="E23" s="65"/>
      <c r="F23" s="65"/>
      <c r="G23" s="65"/>
      <c r="H23" s="65"/>
      <c r="I23" s="64" t="s">
        <v>310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</row>
    <row r="24" spans="1:123">
      <c r="A24" s="65"/>
      <c r="B24" s="65"/>
      <c r="C24" s="65"/>
      <c r="D24" s="65"/>
      <c r="E24" s="65"/>
      <c r="F24" s="65"/>
      <c r="G24" s="65"/>
      <c r="H24" s="65"/>
      <c r="I24" s="64" t="s">
        <v>311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</row>
    <row r="25" spans="1:123">
      <c r="A25" s="65"/>
      <c r="B25" s="65"/>
      <c r="C25" s="65"/>
      <c r="D25" s="65"/>
      <c r="E25" s="65"/>
      <c r="F25" s="65"/>
      <c r="G25" s="65"/>
      <c r="H25" s="65"/>
      <c r="I25" s="64" t="s">
        <v>312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 t="s">
        <v>322</v>
      </c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</row>
    <row r="26" spans="1:123">
      <c r="A26" s="65"/>
      <c r="B26" s="65"/>
      <c r="C26" s="65"/>
      <c r="D26" s="65"/>
      <c r="E26" s="65"/>
      <c r="F26" s="65"/>
      <c r="G26" s="65"/>
      <c r="H26" s="65"/>
      <c r="I26" s="64" t="s">
        <v>313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</row>
    <row r="27" spans="1:123">
      <c r="A27" s="65"/>
      <c r="B27" s="65"/>
      <c r="C27" s="65"/>
      <c r="D27" s="65"/>
      <c r="E27" s="65"/>
      <c r="F27" s="65"/>
      <c r="G27" s="65"/>
      <c r="H27" s="65"/>
      <c r="I27" s="64" t="s">
        <v>300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</row>
    <row r="28" spans="1:123">
      <c r="A28" s="65"/>
      <c r="B28" s="65"/>
      <c r="C28" s="65"/>
      <c r="D28" s="65"/>
      <c r="E28" s="65"/>
      <c r="F28" s="65"/>
      <c r="G28" s="65"/>
      <c r="H28" s="65"/>
      <c r="I28" s="64" t="s">
        <v>314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</row>
    <row r="29" spans="1:123">
      <c r="A29" s="65"/>
      <c r="B29" s="65"/>
      <c r="C29" s="65"/>
      <c r="D29" s="65"/>
      <c r="E29" s="65"/>
      <c r="F29" s="65"/>
      <c r="G29" s="65"/>
      <c r="H29" s="65"/>
      <c r="I29" s="64" t="s">
        <v>315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</row>
    <row r="30" spans="1:123">
      <c r="A30" s="65"/>
      <c r="B30" s="65"/>
      <c r="C30" s="65"/>
      <c r="D30" s="65"/>
      <c r="E30" s="65"/>
      <c r="F30" s="65"/>
      <c r="G30" s="65"/>
      <c r="H30" s="65"/>
      <c r="I30" s="64" t="s">
        <v>316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</row>
    <row r="31" spans="1:123">
      <c r="A31" s="65"/>
      <c r="B31" s="65"/>
      <c r="C31" s="65"/>
      <c r="D31" s="65"/>
      <c r="E31" s="65"/>
      <c r="F31" s="65"/>
      <c r="G31" s="65"/>
      <c r="H31" s="65"/>
      <c r="I31" s="64" t="s">
        <v>317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</row>
    <row r="32" spans="1:123">
      <c r="A32" s="65"/>
      <c r="B32" s="65"/>
      <c r="C32" s="65"/>
      <c r="D32" s="65"/>
      <c r="E32" s="65"/>
      <c r="F32" s="65"/>
      <c r="G32" s="65"/>
      <c r="H32" s="65"/>
      <c r="I32" s="64" t="s">
        <v>318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</row>
    <row r="33" spans="1:123">
      <c r="A33" s="65"/>
      <c r="B33" s="65"/>
      <c r="C33" s="65"/>
      <c r="D33" s="65"/>
      <c r="E33" s="65"/>
      <c r="F33" s="65"/>
      <c r="G33" s="65"/>
      <c r="H33" s="65"/>
      <c r="I33" s="64" t="s">
        <v>319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</row>
    <row r="34" spans="1:123">
      <c r="A34" s="65"/>
      <c r="B34" s="65"/>
      <c r="C34" s="65"/>
      <c r="D34" s="65"/>
      <c r="E34" s="65"/>
      <c r="F34" s="65"/>
      <c r="G34" s="65"/>
      <c r="H34" s="65"/>
      <c r="I34" s="64" t="s">
        <v>320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</row>
    <row r="35" spans="1:123">
      <c r="A35" s="65"/>
      <c r="B35" s="65"/>
      <c r="C35" s="65"/>
      <c r="D35" s="65"/>
      <c r="E35" s="65"/>
      <c r="F35" s="65"/>
      <c r="G35" s="65"/>
      <c r="H35" s="65"/>
      <c r="I35" s="64" t="s">
        <v>321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</row>
    <row r="36" spans="1:123">
      <c r="A36" s="65"/>
      <c r="B36" s="65"/>
      <c r="C36" s="65"/>
      <c r="D36" s="65"/>
      <c r="E36" s="65"/>
      <c r="F36" s="65"/>
      <c r="G36" s="65"/>
      <c r="H36" s="65"/>
      <c r="I36" s="64" t="s">
        <v>309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</row>
    <row r="37" spans="1:123">
      <c r="A37" s="65"/>
      <c r="B37" s="65"/>
      <c r="C37" s="65"/>
      <c r="D37" s="65"/>
      <c r="E37" s="65"/>
      <c r="F37" s="65"/>
      <c r="G37" s="65"/>
      <c r="H37" s="65"/>
      <c r="I37" s="64" t="s">
        <v>310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</row>
    <row r="38" spans="1:123">
      <c r="A38" s="65"/>
      <c r="B38" s="65"/>
      <c r="C38" s="65"/>
      <c r="D38" s="65"/>
      <c r="E38" s="65"/>
      <c r="F38" s="65"/>
      <c r="G38" s="65"/>
      <c r="H38" s="65"/>
      <c r="I38" s="64" t="s">
        <v>311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</row>
    <row r="39" spans="1:123">
      <c r="A39" s="65" t="s">
        <v>34</v>
      </c>
      <c r="B39" s="65"/>
      <c r="C39" s="65"/>
      <c r="D39" s="65"/>
      <c r="E39" s="65"/>
      <c r="F39" s="65"/>
      <c r="G39" s="65"/>
      <c r="H39" s="65"/>
      <c r="I39" s="64" t="s">
        <v>323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</row>
    <row r="40" spans="1:123">
      <c r="A40" s="65"/>
      <c r="B40" s="65"/>
      <c r="C40" s="65"/>
      <c r="D40" s="65"/>
      <c r="E40" s="65"/>
      <c r="F40" s="65"/>
      <c r="G40" s="65"/>
      <c r="H40" s="65"/>
      <c r="I40" s="64" t="s">
        <v>324</v>
      </c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</row>
    <row r="41" spans="1:123">
      <c r="A41" s="65"/>
      <c r="B41" s="65"/>
      <c r="C41" s="65"/>
      <c r="D41" s="65"/>
      <c r="E41" s="65"/>
      <c r="F41" s="65"/>
      <c r="G41" s="65"/>
      <c r="H41" s="65"/>
      <c r="I41" s="64" t="s">
        <v>415</v>
      </c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</row>
    <row r="42" spans="1:123" ht="37.5" customHeight="1">
      <c r="A42" s="65"/>
      <c r="B42" s="65"/>
      <c r="C42" s="65"/>
      <c r="D42" s="65"/>
      <c r="E42" s="65"/>
      <c r="F42" s="65"/>
      <c r="G42" s="65"/>
      <c r="H42" s="65"/>
      <c r="I42" s="64" t="s">
        <v>325</v>
      </c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5" t="s">
        <v>326</v>
      </c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88" t="s">
        <v>385</v>
      </c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>
        <f>'[1]24'!$P$35*1000</f>
        <v>2634218.5</v>
      </c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>
        <v>102725</v>
      </c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>
        <v>305004</v>
      </c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>
        <f>'[2]15-2'!$S$72/'[2]6а'!$L$99/6*1000</f>
        <v>0</v>
      </c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>
        <f>'[2]15-2'!$T$72/'[2]6а'!$L$104/6*1000</f>
        <v>0</v>
      </c>
      <c r="DJ42" s="88"/>
      <c r="DK42" s="88"/>
      <c r="DL42" s="88"/>
      <c r="DM42" s="88"/>
      <c r="DN42" s="88"/>
      <c r="DO42" s="88"/>
      <c r="DP42" s="88"/>
      <c r="DQ42" s="88"/>
      <c r="DR42" s="88"/>
      <c r="DS42" s="88"/>
    </row>
    <row r="43" spans="1:123" ht="15.75" customHeight="1">
      <c r="A43" s="65"/>
      <c r="B43" s="65"/>
      <c r="C43" s="65"/>
      <c r="D43" s="65"/>
      <c r="E43" s="65"/>
      <c r="F43" s="65"/>
      <c r="G43" s="65"/>
      <c r="H43" s="65"/>
      <c r="I43" s="64" t="s">
        <v>327</v>
      </c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5" t="s">
        <v>322</v>
      </c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88" t="s">
        <v>385</v>
      </c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>
        <f>'[1]25'!$K$39*1000</f>
        <v>1671.9071325999998</v>
      </c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>
        <v>1480</v>
      </c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88">
        <v>1320</v>
      </c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>
        <f>'[2]25'!$P$39*1000</f>
        <v>0</v>
      </c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>
        <f>'[2]25'!$Q$39*1000</f>
        <v>0</v>
      </c>
      <c r="DJ43" s="88"/>
      <c r="DK43" s="88"/>
      <c r="DL43" s="88"/>
      <c r="DM43" s="88"/>
      <c r="DN43" s="88"/>
      <c r="DO43" s="88"/>
      <c r="DP43" s="88"/>
      <c r="DQ43" s="88"/>
      <c r="DR43" s="88"/>
      <c r="DS43" s="88"/>
    </row>
    <row r="44" spans="1:123" ht="24" customHeight="1">
      <c r="A44" s="65"/>
      <c r="B44" s="65"/>
      <c r="C44" s="65"/>
      <c r="D44" s="65"/>
      <c r="E44" s="65"/>
      <c r="F44" s="65"/>
      <c r="G44" s="65"/>
      <c r="H44" s="65"/>
      <c r="I44" s="64" t="s">
        <v>328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</row>
    <row r="45" spans="1:123" ht="41.25" customHeight="1">
      <c r="A45" s="65"/>
      <c r="B45" s="65"/>
      <c r="C45" s="65"/>
      <c r="D45" s="65"/>
      <c r="E45" s="65"/>
      <c r="F45" s="65"/>
      <c r="G45" s="65"/>
      <c r="H45" s="65"/>
      <c r="I45" s="64" t="s">
        <v>329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5" t="s">
        <v>322</v>
      </c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88" t="s">
        <v>385</v>
      </c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>
        <f>BQ43+'[1]15-2'!$O$73*1000</f>
        <v>10123.945265383772</v>
      </c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>
        <f>CB43+645</f>
        <v>2125</v>
      </c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>
        <f>CM43+1113</f>
        <v>2433</v>
      </c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>
        <f>'[2]15-2'!$S$73*1000+CX43</f>
        <v>0</v>
      </c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>
        <f>'[2]15-2'!$T$73*1000+DI43</f>
        <v>0</v>
      </c>
      <c r="DJ45" s="88"/>
      <c r="DK45" s="88"/>
      <c r="DL45" s="88"/>
      <c r="DM45" s="88"/>
      <c r="DN45" s="88"/>
      <c r="DO45" s="88"/>
      <c r="DP45" s="88"/>
      <c r="DQ45" s="88"/>
      <c r="DR45" s="88"/>
      <c r="DS45" s="88"/>
    </row>
    <row r="46" spans="1:123">
      <c r="A46" s="65" t="s">
        <v>38</v>
      </c>
      <c r="B46" s="65"/>
      <c r="C46" s="65"/>
      <c r="D46" s="65"/>
      <c r="E46" s="65"/>
      <c r="F46" s="65"/>
      <c r="G46" s="65"/>
      <c r="H46" s="65"/>
      <c r="I46" s="64" t="s">
        <v>416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5" t="s">
        <v>322</v>
      </c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</row>
    <row r="47" spans="1:123">
      <c r="A47" s="65" t="s">
        <v>48</v>
      </c>
      <c r="B47" s="65"/>
      <c r="C47" s="65"/>
      <c r="D47" s="65"/>
      <c r="E47" s="65"/>
      <c r="F47" s="65"/>
      <c r="G47" s="65"/>
      <c r="H47" s="65"/>
      <c r="I47" s="64" t="s">
        <v>330</v>
      </c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</row>
    <row r="48" spans="1:123">
      <c r="A48" s="65" t="s">
        <v>50</v>
      </c>
      <c r="B48" s="65"/>
      <c r="C48" s="65"/>
      <c r="D48" s="65"/>
      <c r="E48" s="65"/>
      <c r="F48" s="65"/>
      <c r="G48" s="65"/>
      <c r="H48" s="65"/>
      <c r="I48" s="64" t="s">
        <v>331</v>
      </c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5" t="s">
        <v>322</v>
      </c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</row>
    <row r="49" spans="1:123">
      <c r="A49" s="65"/>
      <c r="B49" s="65"/>
      <c r="C49" s="65"/>
      <c r="D49" s="65"/>
      <c r="E49" s="65"/>
      <c r="F49" s="65"/>
      <c r="G49" s="65"/>
      <c r="H49" s="65"/>
      <c r="I49" s="64" t="s">
        <v>332</v>
      </c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</row>
    <row r="50" spans="1:123">
      <c r="A50" s="65"/>
      <c r="B50" s="65"/>
      <c r="C50" s="65"/>
      <c r="D50" s="65"/>
      <c r="E50" s="65"/>
      <c r="F50" s="65"/>
      <c r="G50" s="65"/>
      <c r="H50" s="65"/>
      <c r="I50" s="64" t="s">
        <v>333</v>
      </c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</row>
    <row r="51" spans="1:123">
      <c r="A51" s="65"/>
      <c r="B51" s="65"/>
      <c r="C51" s="65"/>
      <c r="D51" s="65"/>
      <c r="E51" s="65"/>
      <c r="F51" s="65"/>
      <c r="G51" s="65"/>
      <c r="H51" s="65"/>
      <c r="I51" s="64" t="s">
        <v>334</v>
      </c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</row>
    <row r="52" spans="1:123">
      <c r="A52" s="65" t="s">
        <v>53</v>
      </c>
      <c r="B52" s="65"/>
      <c r="C52" s="65"/>
      <c r="D52" s="65"/>
      <c r="E52" s="65"/>
      <c r="F52" s="65"/>
      <c r="G52" s="65"/>
      <c r="H52" s="65"/>
      <c r="I52" s="64" t="s">
        <v>331</v>
      </c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5" t="s">
        <v>322</v>
      </c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</row>
    <row r="53" spans="1:123" hidden="1">
      <c r="A53" s="65"/>
      <c r="B53" s="65"/>
      <c r="C53" s="65"/>
      <c r="D53" s="65"/>
      <c r="E53" s="65"/>
      <c r="F53" s="65"/>
      <c r="G53" s="65"/>
      <c r="H53" s="65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</row>
    <row r="54" spans="1:123">
      <c r="A54" s="65"/>
      <c r="B54" s="65"/>
      <c r="C54" s="65"/>
      <c r="D54" s="65"/>
      <c r="E54" s="65"/>
      <c r="F54" s="65"/>
      <c r="G54" s="65"/>
      <c r="H54" s="65"/>
      <c r="I54" s="64" t="s">
        <v>417</v>
      </c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</row>
    <row r="55" spans="1:123">
      <c r="A55" s="65"/>
      <c r="B55" s="65"/>
      <c r="C55" s="65"/>
      <c r="D55" s="65"/>
      <c r="E55" s="65"/>
      <c r="F55" s="65"/>
      <c r="G55" s="65"/>
      <c r="H55" s="65"/>
      <c r="I55" s="64" t="s">
        <v>335</v>
      </c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</row>
    <row r="56" spans="1:123">
      <c r="A56" s="65"/>
      <c r="B56" s="65"/>
      <c r="C56" s="65"/>
      <c r="D56" s="65"/>
      <c r="E56" s="65"/>
      <c r="F56" s="65"/>
      <c r="G56" s="65"/>
      <c r="H56" s="65"/>
      <c r="I56" s="64" t="s">
        <v>418</v>
      </c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</row>
    <row r="57" spans="1:123">
      <c r="A57" s="65" t="s">
        <v>54</v>
      </c>
      <c r="B57" s="65"/>
      <c r="C57" s="65"/>
      <c r="D57" s="65"/>
      <c r="E57" s="65"/>
      <c r="F57" s="65"/>
      <c r="G57" s="65"/>
      <c r="H57" s="65"/>
      <c r="I57" s="64" t="s">
        <v>331</v>
      </c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5" t="s">
        <v>47</v>
      </c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</row>
    <row r="58" spans="1:123">
      <c r="A58" s="65"/>
      <c r="B58" s="65"/>
      <c r="C58" s="65"/>
      <c r="D58" s="65"/>
      <c r="E58" s="65"/>
      <c r="F58" s="65"/>
      <c r="G58" s="65"/>
      <c r="H58" s="65"/>
      <c r="I58" s="64" t="s">
        <v>419</v>
      </c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</row>
    <row r="59" spans="1:123">
      <c r="A59" s="65"/>
      <c r="B59" s="65"/>
      <c r="C59" s="65"/>
      <c r="D59" s="65"/>
      <c r="E59" s="65"/>
      <c r="F59" s="65"/>
      <c r="G59" s="65"/>
      <c r="H59" s="65"/>
      <c r="I59" s="64" t="s">
        <v>420</v>
      </c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5" t="s">
        <v>47</v>
      </c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</row>
    <row r="60" spans="1:123">
      <c r="A60" s="65"/>
      <c r="B60" s="65"/>
      <c r="C60" s="65"/>
      <c r="D60" s="65"/>
      <c r="E60" s="65"/>
      <c r="F60" s="65"/>
      <c r="G60" s="65"/>
      <c r="H60" s="65"/>
      <c r="I60" s="64" t="s">
        <v>421</v>
      </c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5" t="s">
        <v>47</v>
      </c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</row>
    <row r="61" spans="1:123" hidden="1">
      <c r="A61" s="65"/>
      <c r="B61" s="65"/>
      <c r="C61" s="65"/>
      <c r="D61" s="65"/>
      <c r="E61" s="65"/>
      <c r="F61" s="65"/>
      <c r="G61" s="65"/>
      <c r="H61" s="65"/>
      <c r="I61" s="64" t="s">
        <v>173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5" t="s">
        <v>47</v>
      </c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</row>
    <row r="62" spans="1:123">
      <c r="A62" s="65"/>
      <c r="B62" s="65"/>
      <c r="C62" s="65"/>
      <c r="D62" s="65"/>
      <c r="E62" s="65"/>
      <c r="F62" s="65"/>
      <c r="G62" s="65"/>
      <c r="H62" s="65"/>
      <c r="I62" s="64" t="s">
        <v>174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5" t="s">
        <v>47</v>
      </c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</row>
    <row r="63" spans="1:123">
      <c r="A63" s="65" t="s">
        <v>71</v>
      </c>
      <c r="B63" s="65"/>
      <c r="C63" s="65"/>
      <c r="D63" s="65"/>
      <c r="E63" s="65"/>
      <c r="F63" s="65"/>
      <c r="G63" s="65"/>
      <c r="H63" s="65"/>
      <c r="I63" s="49" t="s">
        <v>366</v>
      </c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</row>
    <row r="64" spans="1:123">
      <c r="A64" s="65" t="s">
        <v>74</v>
      </c>
      <c r="B64" s="65"/>
      <c r="C64" s="65"/>
      <c r="D64" s="65"/>
      <c r="E64" s="65"/>
      <c r="F64" s="65"/>
      <c r="G64" s="65"/>
      <c r="H64" s="65"/>
      <c r="I64" s="49" t="s">
        <v>383</v>
      </c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65" t="s">
        <v>336</v>
      </c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88" t="s">
        <v>385</v>
      </c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>
        <f>'[1]15 -1'!$O$80</f>
        <v>563.50726400096664</v>
      </c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 t="s">
        <v>426</v>
      </c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 t="s">
        <v>426</v>
      </c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>
        <f>'[2]22 ГЕНЕРАЦИЯ'!$X$71*1000</f>
        <v>0</v>
      </c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>
        <f>'[2]22 ГЕНЕРАЦИЯ'!$Y$71*1000</f>
        <v>0</v>
      </c>
      <c r="DJ64" s="88"/>
      <c r="DK64" s="88"/>
      <c r="DL64" s="88"/>
      <c r="DM64" s="88"/>
      <c r="DN64" s="88"/>
      <c r="DO64" s="88"/>
      <c r="DP64" s="88"/>
      <c r="DQ64" s="88"/>
      <c r="DR64" s="88"/>
      <c r="DS64" s="88"/>
    </row>
    <row r="65" spans="1:123">
      <c r="A65" s="65"/>
      <c r="B65" s="65"/>
      <c r="C65" s="65"/>
      <c r="D65" s="65"/>
      <c r="E65" s="65"/>
      <c r="F65" s="65"/>
      <c r="G65" s="65"/>
      <c r="H65" s="65"/>
      <c r="I65" s="49" t="s">
        <v>337</v>
      </c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65" t="s">
        <v>336</v>
      </c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51" t="str">
        <f>BF64</f>
        <v>***</v>
      </c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88">
        <f>'[1]15 -1'!$O$13/'[1]15 -1'!$O$70</f>
        <v>533.97573208171673</v>
      </c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 t="s">
        <v>426</v>
      </c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 t="s">
        <v>426</v>
      </c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>
        <f>'[2]22 ГЕНЕРАЦИЯ'!$X$67*1000</f>
        <v>0</v>
      </c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>
        <f>'[2]22 ГЕНЕРАЦИЯ'!$Y$67*1000</f>
        <v>0</v>
      </c>
      <c r="DJ65" s="88"/>
      <c r="DK65" s="88"/>
      <c r="DL65" s="88"/>
      <c r="DM65" s="88"/>
      <c r="DN65" s="88"/>
      <c r="DO65" s="88"/>
      <c r="DP65" s="88"/>
      <c r="DQ65" s="88"/>
      <c r="DR65" s="88"/>
      <c r="DS65" s="88"/>
    </row>
    <row r="66" spans="1:123">
      <c r="A66" s="65" t="s">
        <v>79</v>
      </c>
      <c r="B66" s="65"/>
      <c r="C66" s="65"/>
      <c r="D66" s="65"/>
      <c r="E66" s="65"/>
      <c r="F66" s="65"/>
      <c r="G66" s="65"/>
      <c r="H66" s="65"/>
      <c r="I66" s="49" t="s">
        <v>384</v>
      </c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65" t="s">
        <v>326</v>
      </c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88" t="s">
        <v>385</v>
      </c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>
        <f>'[1]15 -1'!$O$81/'[1]6а'!$L$72/12*1000</f>
        <v>1260882.3119721992</v>
      </c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98">
        <v>749000</v>
      </c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>
        <v>1315000</v>
      </c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88">
        <f>'[2]22 ГЕНЕРАЦИЯ'!$X$73*1000/6</f>
        <v>4599781.0273341695</v>
      </c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>
        <f>'[2]22 ГЕНЕРАЦИЯ'!$Y$73*1000/6</f>
        <v>3128088.3740240987</v>
      </c>
      <c r="DJ66" s="88"/>
      <c r="DK66" s="88"/>
      <c r="DL66" s="88"/>
      <c r="DM66" s="88"/>
      <c r="DN66" s="88"/>
      <c r="DO66" s="88"/>
      <c r="DP66" s="88"/>
      <c r="DQ66" s="88"/>
      <c r="DR66" s="88"/>
      <c r="DS66" s="88"/>
    </row>
    <row r="67" spans="1:123">
      <c r="A67" s="65"/>
      <c r="B67" s="65"/>
      <c r="C67" s="65"/>
      <c r="D67" s="65"/>
      <c r="E67" s="65"/>
      <c r="F67" s="65"/>
      <c r="G67" s="65"/>
      <c r="H67" s="65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</row>
    <row r="68" spans="1:123">
      <c r="A68" s="90" t="s">
        <v>81</v>
      </c>
      <c r="B68" s="90"/>
      <c r="C68" s="90"/>
      <c r="D68" s="90"/>
      <c r="E68" s="90"/>
      <c r="F68" s="90"/>
      <c r="G68" s="90"/>
      <c r="H68" s="90"/>
      <c r="I68" s="64" t="s">
        <v>422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5" t="s">
        <v>338</v>
      </c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</row>
    <row r="69" spans="1:123">
      <c r="A69" s="90"/>
      <c r="B69" s="90"/>
      <c r="C69" s="90"/>
      <c r="D69" s="90"/>
      <c r="E69" s="90"/>
      <c r="F69" s="90"/>
      <c r="G69" s="90"/>
      <c r="H69" s="90"/>
      <c r="I69" s="64" t="s">
        <v>246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</row>
    <row r="70" spans="1:123">
      <c r="A70" s="90" t="s">
        <v>339</v>
      </c>
      <c r="B70" s="90"/>
      <c r="C70" s="90"/>
      <c r="D70" s="90"/>
      <c r="E70" s="90"/>
      <c r="F70" s="90"/>
      <c r="G70" s="90"/>
      <c r="H70" s="90"/>
      <c r="I70" s="21" t="s">
        <v>340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65" t="s">
        <v>338</v>
      </c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</row>
    <row r="71" spans="1:123">
      <c r="A71" s="25"/>
      <c r="B71" s="25"/>
      <c r="C71" s="25"/>
      <c r="D71" s="25"/>
      <c r="E71" s="25"/>
      <c r="F71" s="25"/>
      <c r="G71" s="25"/>
      <c r="H71" s="25"/>
      <c r="I71" s="21" t="s">
        <v>341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</row>
    <row r="72" spans="1:123">
      <c r="A72" s="65" t="s">
        <v>342</v>
      </c>
      <c r="B72" s="65"/>
      <c r="C72" s="65"/>
      <c r="D72" s="65"/>
      <c r="E72" s="65"/>
      <c r="F72" s="65"/>
      <c r="G72" s="65"/>
      <c r="H72" s="65"/>
      <c r="I72" s="64" t="s">
        <v>343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5" t="s">
        <v>338</v>
      </c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</row>
    <row r="73" spans="1:123" ht="18.75">
      <c r="A73" s="65"/>
      <c r="B73" s="65"/>
      <c r="C73" s="65"/>
      <c r="D73" s="65"/>
      <c r="E73" s="65"/>
      <c r="F73" s="65"/>
      <c r="G73" s="65"/>
      <c r="H73" s="65"/>
      <c r="I73" s="89" t="s">
        <v>359</v>
      </c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65" t="s">
        <v>338</v>
      </c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</row>
    <row r="74" spans="1:123" ht="18.75">
      <c r="A74" s="65"/>
      <c r="B74" s="65"/>
      <c r="C74" s="65"/>
      <c r="D74" s="65"/>
      <c r="E74" s="65"/>
      <c r="F74" s="65"/>
      <c r="G74" s="65"/>
      <c r="H74" s="65"/>
      <c r="I74" s="89" t="s">
        <v>361</v>
      </c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65" t="s">
        <v>338</v>
      </c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</row>
    <row r="75" spans="1:123" ht="18.75">
      <c r="A75" s="65"/>
      <c r="B75" s="65"/>
      <c r="C75" s="65"/>
      <c r="D75" s="65"/>
      <c r="E75" s="65"/>
      <c r="F75" s="65"/>
      <c r="G75" s="65"/>
      <c r="H75" s="65"/>
      <c r="I75" s="89" t="s">
        <v>360</v>
      </c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65" t="s">
        <v>338</v>
      </c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</row>
    <row r="76" spans="1:123" ht="18.75">
      <c r="A76" s="65"/>
      <c r="B76" s="65"/>
      <c r="C76" s="65"/>
      <c r="D76" s="65"/>
      <c r="E76" s="65"/>
      <c r="F76" s="65"/>
      <c r="G76" s="65"/>
      <c r="H76" s="65"/>
      <c r="I76" s="89" t="s">
        <v>362</v>
      </c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65" t="s">
        <v>338</v>
      </c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</row>
    <row r="77" spans="1:123">
      <c r="A77" s="65" t="s">
        <v>344</v>
      </c>
      <c r="B77" s="65"/>
      <c r="C77" s="65"/>
      <c r="D77" s="65"/>
      <c r="E77" s="65"/>
      <c r="F77" s="65"/>
      <c r="G77" s="65"/>
      <c r="H77" s="65"/>
      <c r="I77" s="64" t="s">
        <v>345</v>
      </c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5" t="s">
        <v>338</v>
      </c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</row>
    <row r="78" spans="1:123">
      <c r="A78" s="65"/>
      <c r="B78" s="65"/>
      <c r="C78" s="65"/>
      <c r="D78" s="65"/>
      <c r="E78" s="65"/>
      <c r="F78" s="65"/>
      <c r="G78" s="65"/>
      <c r="H78" s="65"/>
      <c r="I78" s="64" t="s">
        <v>346</v>
      </c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</row>
    <row r="79" spans="1:123">
      <c r="A79" s="65" t="s">
        <v>84</v>
      </c>
      <c r="B79" s="65"/>
      <c r="C79" s="65"/>
      <c r="D79" s="65"/>
      <c r="E79" s="65"/>
      <c r="F79" s="65"/>
      <c r="G79" s="65"/>
      <c r="H79" s="65"/>
      <c r="I79" s="64" t="s">
        <v>347</v>
      </c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</row>
    <row r="80" spans="1:123">
      <c r="A80" s="65"/>
      <c r="B80" s="65"/>
      <c r="C80" s="65"/>
      <c r="D80" s="65"/>
      <c r="E80" s="65"/>
      <c r="F80" s="65"/>
      <c r="G80" s="65"/>
      <c r="H80" s="65"/>
      <c r="I80" s="64" t="s">
        <v>348</v>
      </c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</row>
    <row r="81" spans="1:123">
      <c r="A81" s="65" t="s">
        <v>87</v>
      </c>
      <c r="B81" s="65"/>
      <c r="C81" s="65"/>
      <c r="D81" s="65"/>
      <c r="E81" s="65"/>
      <c r="F81" s="65"/>
      <c r="G81" s="65"/>
      <c r="H81" s="65"/>
      <c r="I81" s="64" t="s">
        <v>349</v>
      </c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5" t="s">
        <v>351</v>
      </c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</row>
    <row r="82" spans="1:123">
      <c r="A82" s="65"/>
      <c r="B82" s="65"/>
      <c r="C82" s="65"/>
      <c r="D82" s="65"/>
      <c r="E82" s="65"/>
      <c r="F82" s="65"/>
      <c r="G82" s="65"/>
      <c r="H82" s="65"/>
      <c r="I82" s="64" t="s">
        <v>350</v>
      </c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5" t="s">
        <v>352</v>
      </c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</row>
    <row r="83" spans="1:123">
      <c r="A83" s="65" t="s">
        <v>353</v>
      </c>
      <c r="B83" s="65"/>
      <c r="C83" s="65"/>
      <c r="D83" s="65"/>
      <c r="E83" s="65"/>
      <c r="F83" s="65"/>
      <c r="G83" s="65"/>
      <c r="H83" s="65"/>
      <c r="I83" s="64" t="s">
        <v>354</v>
      </c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5" t="s">
        <v>338</v>
      </c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</row>
    <row r="84" spans="1:123">
      <c r="A84" s="65" t="s">
        <v>355</v>
      </c>
      <c r="B84" s="65"/>
      <c r="C84" s="65"/>
      <c r="D84" s="65"/>
      <c r="E84" s="65"/>
      <c r="F84" s="65"/>
      <c r="G84" s="65"/>
      <c r="H84" s="65"/>
      <c r="I84" s="64" t="s">
        <v>356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5" t="s">
        <v>357</v>
      </c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</row>
    <row r="85" spans="1:123">
      <c r="A85" s="65"/>
      <c r="B85" s="65"/>
      <c r="C85" s="65"/>
      <c r="D85" s="65"/>
      <c r="E85" s="65"/>
      <c r="F85" s="65"/>
      <c r="G85" s="65"/>
      <c r="H85" s="65"/>
      <c r="I85" s="64" t="s">
        <v>76</v>
      </c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</row>
    <row r="86" spans="1:123">
      <c r="A86" s="65"/>
      <c r="B86" s="65"/>
      <c r="C86" s="65"/>
      <c r="D86" s="65"/>
      <c r="E86" s="65"/>
      <c r="F86" s="65"/>
      <c r="G86" s="65"/>
      <c r="H86" s="65"/>
      <c r="I86" s="64" t="s">
        <v>358</v>
      </c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5" t="s">
        <v>357</v>
      </c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</row>
    <row r="87" spans="1:123">
      <c r="A87" s="65"/>
      <c r="B87" s="65"/>
      <c r="C87" s="65"/>
      <c r="D87" s="65"/>
      <c r="E87" s="65"/>
      <c r="F87" s="65"/>
      <c r="G87" s="65"/>
      <c r="H87" s="65"/>
      <c r="I87" s="64" t="s">
        <v>346</v>
      </c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5" t="s">
        <v>357</v>
      </c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</row>
    <row r="90" spans="1:12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23" s="5" customFormat="1" ht="11.25">
      <c r="A91" s="5" t="s">
        <v>292</v>
      </c>
    </row>
    <row r="92" spans="1:123">
      <c r="A92" s="106" t="s">
        <v>382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</row>
    <row r="93" spans="1:123">
      <c r="A93" s="106" t="s">
        <v>518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</row>
    <row r="94" spans="1:123">
      <c r="A94" s="26" t="s">
        <v>519</v>
      </c>
    </row>
  </sheetData>
  <mergeCells count="402">
    <mergeCell ref="AP12:BE24"/>
    <mergeCell ref="AP8:BE9"/>
    <mergeCell ref="BF8:BP9"/>
    <mergeCell ref="BQ8:CA9"/>
    <mergeCell ref="A70:H70"/>
    <mergeCell ref="AP70:BE71"/>
    <mergeCell ref="A92:CN92"/>
    <mergeCell ref="A93:DM93"/>
    <mergeCell ref="A1:DS1"/>
    <mergeCell ref="A4:H4"/>
    <mergeCell ref="I4:AO4"/>
    <mergeCell ref="AP4:BE4"/>
    <mergeCell ref="BF4:CA4"/>
    <mergeCell ref="CB4:CW4"/>
    <mergeCell ref="CX4:DS4"/>
    <mergeCell ref="A5:H5"/>
    <mergeCell ref="I5:AO5"/>
    <mergeCell ref="AP5:BE5"/>
    <mergeCell ref="BF5:CA5"/>
    <mergeCell ref="CB5:CW5"/>
    <mergeCell ref="CX5:DS5"/>
    <mergeCell ref="AP6:BE6"/>
    <mergeCell ref="BF6:BP6"/>
    <mergeCell ref="BQ6:CA6"/>
    <mergeCell ref="I8:AO8"/>
    <mergeCell ref="CB8:CL9"/>
    <mergeCell ref="CB7:CL7"/>
    <mergeCell ref="CM7:CW7"/>
    <mergeCell ref="A6:H6"/>
    <mergeCell ref="I6:AO6"/>
    <mergeCell ref="A7:H7"/>
    <mergeCell ref="A8:H9"/>
    <mergeCell ref="BF7:BP7"/>
    <mergeCell ref="BQ7:CA7"/>
    <mergeCell ref="CB6:CL6"/>
    <mergeCell ref="CM6:CW6"/>
    <mergeCell ref="I7:AO7"/>
    <mergeCell ref="AP7:BE7"/>
    <mergeCell ref="I19:AO19"/>
    <mergeCell ref="I18:AO18"/>
    <mergeCell ref="I17:AO17"/>
    <mergeCell ref="I15:AO15"/>
    <mergeCell ref="I16:AO16"/>
    <mergeCell ref="I13:AO13"/>
    <mergeCell ref="I14:AO14"/>
    <mergeCell ref="A12:H24"/>
    <mergeCell ref="I9:AO9"/>
    <mergeCell ref="I10:AO10"/>
    <mergeCell ref="I11:AO11"/>
    <mergeCell ref="I12:AO12"/>
    <mergeCell ref="A42:H42"/>
    <mergeCell ref="AP42:BE42"/>
    <mergeCell ref="I39:AO39"/>
    <mergeCell ref="I40:AO40"/>
    <mergeCell ref="I49:AO49"/>
    <mergeCell ref="A47:H47"/>
    <mergeCell ref="I47:AO47"/>
    <mergeCell ref="AP47:BE47"/>
    <mergeCell ref="I45:AO45"/>
    <mergeCell ref="I46:AO46"/>
    <mergeCell ref="A45:H45"/>
    <mergeCell ref="AP45:BE45"/>
    <mergeCell ref="A46:H46"/>
    <mergeCell ref="AP46:BE46"/>
    <mergeCell ref="A48:H51"/>
    <mergeCell ref="AP48:BE51"/>
    <mergeCell ref="I50:AO50"/>
    <mergeCell ref="I51:AO51"/>
    <mergeCell ref="I48:AO48"/>
    <mergeCell ref="A43:H44"/>
    <mergeCell ref="A39:H40"/>
    <mergeCell ref="AP39:BE40"/>
    <mergeCell ref="CM60:CW60"/>
    <mergeCell ref="A59:H59"/>
    <mergeCell ref="I59:AO59"/>
    <mergeCell ref="AP59:BE59"/>
    <mergeCell ref="I56:AO56"/>
    <mergeCell ref="I57:AO57"/>
    <mergeCell ref="I58:AO58"/>
    <mergeCell ref="CB52:CL56"/>
    <mergeCell ref="A52:H56"/>
    <mergeCell ref="CM52:CW56"/>
    <mergeCell ref="BQ60:CA60"/>
    <mergeCell ref="CB60:CL60"/>
    <mergeCell ref="AP52:BE56"/>
    <mergeCell ref="I54:AO54"/>
    <mergeCell ref="A57:H58"/>
    <mergeCell ref="AP57:BE58"/>
    <mergeCell ref="I55:AO55"/>
    <mergeCell ref="I53:AO53"/>
    <mergeCell ref="I52:AO52"/>
    <mergeCell ref="BF59:BP59"/>
    <mergeCell ref="BQ59:CA59"/>
    <mergeCell ref="CB59:CL59"/>
    <mergeCell ref="CM59:CW59"/>
    <mergeCell ref="CB57:CL58"/>
    <mergeCell ref="I61:AO61"/>
    <mergeCell ref="I62:AO62"/>
    <mergeCell ref="A62:H62"/>
    <mergeCell ref="AP62:BE62"/>
    <mergeCell ref="BF62:BP62"/>
    <mergeCell ref="A60:H60"/>
    <mergeCell ref="I60:AO60"/>
    <mergeCell ref="AP60:BE60"/>
    <mergeCell ref="BF60:BP60"/>
    <mergeCell ref="A61:H61"/>
    <mergeCell ref="AP61:BE61"/>
    <mergeCell ref="BF61:BP61"/>
    <mergeCell ref="A63:H63"/>
    <mergeCell ref="I63:AO63"/>
    <mergeCell ref="AP63:BE63"/>
    <mergeCell ref="DI63:DS63"/>
    <mergeCell ref="A84:H85"/>
    <mergeCell ref="AP84:BE85"/>
    <mergeCell ref="BF84:BP85"/>
    <mergeCell ref="I64:AO64"/>
    <mergeCell ref="I65:AO65"/>
    <mergeCell ref="I66:AO66"/>
    <mergeCell ref="A64:H64"/>
    <mergeCell ref="AP64:BE64"/>
    <mergeCell ref="A81:H82"/>
    <mergeCell ref="DI81:DS82"/>
    <mergeCell ref="CM65:CW65"/>
    <mergeCell ref="BF63:BP63"/>
    <mergeCell ref="BF64:BP64"/>
    <mergeCell ref="AP66:BE66"/>
    <mergeCell ref="BF66:BP66"/>
    <mergeCell ref="BQ66:CA66"/>
    <mergeCell ref="CB66:CL66"/>
    <mergeCell ref="CM66:CW66"/>
    <mergeCell ref="A65:H65"/>
    <mergeCell ref="AP65:BE65"/>
    <mergeCell ref="BF45:BP45"/>
    <mergeCell ref="I44:AO44"/>
    <mergeCell ref="CM42:CW42"/>
    <mergeCell ref="CX42:DH42"/>
    <mergeCell ref="DI42:DS42"/>
    <mergeCell ref="BQ12:CA24"/>
    <mergeCell ref="DI43:DS44"/>
    <mergeCell ref="CX10:DH11"/>
    <mergeCell ref="CM43:CW44"/>
    <mergeCell ref="CX43:DH44"/>
    <mergeCell ref="DI12:DS24"/>
    <mergeCell ref="BQ45:CA45"/>
    <mergeCell ref="CB45:CL45"/>
    <mergeCell ref="CM45:CW45"/>
    <mergeCell ref="CX45:DH45"/>
    <mergeCell ref="DI45:DS45"/>
    <mergeCell ref="I42:AO42"/>
    <mergeCell ref="I43:AO43"/>
    <mergeCell ref="I26:AO26"/>
    <mergeCell ref="I24:AO24"/>
    <mergeCell ref="I23:AO23"/>
    <mergeCell ref="I21:AO21"/>
    <mergeCell ref="AP43:BE44"/>
    <mergeCell ref="CB43:CL44"/>
    <mergeCell ref="CX6:DH6"/>
    <mergeCell ref="DI6:DS6"/>
    <mergeCell ref="A41:H41"/>
    <mergeCell ref="AP41:BE41"/>
    <mergeCell ref="BF41:BP41"/>
    <mergeCell ref="BQ41:CA41"/>
    <mergeCell ref="CB41:CL41"/>
    <mergeCell ref="CM41:CW41"/>
    <mergeCell ref="I41:AO41"/>
    <mergeCell ref="A25:H38"/>
    <mergeCell ref="CX7:DH7"/>
    <mergeCell ref="DI7:DS7"/>
    <mergeCell ref="DI10:DS11"/>
    <mergeCell ref="CM39:CW40"/>
    <mergeCell ref="CX8:DH9"/>
    <mergeCell ref="DI8:DS9"/>
    <mergeCell ref="DI25:DS38"/>
    <mergeCell ref="CM8:CW9"/>
    <mergeCell ref="CX12:DH24"/>
    <mergeCell ref="A10:H11"/>
    <mergeCell ref="AP10:BE11"/>
    <mergeCell ref="BF10:BP11"/>
    <mergeCell ref="BQ10:CA11"/>
    <mergeCell ref="CB10:CL11"/>
    <mergeCell ref="CX57:DH58"/>
    <mergeCell ref="DI57:DS58"/>
    <mergeCell ref="CX67:DH67"/>
    <mergeCell ref="DI67:DS67"/>
    <mergeCell ref="CX68:DH69"/>
    <mergeCell ref="DI68:DS69"/>
    <mergeCell ref="DI64:DS64"/>
    <mergeCell ref="CX65:DH65"/>
    <mergeCell ref="DI65:DS65"/>
    <mergeCell ref="CX66:DH66"/>
    <mergeCell ref="CX59:DH59"/>
    <mergeCell ref="DI59:DS59"/>
    <mergeCell ref="CX60:DH60"/>
    <mergeCell ref="DI60:DS60"/>
    <mergeCell ref="DI66:DS66"/>
    <mergeCell ref="CM57:CW58"/>
    <mergeCell ref="BF47:BP47"/>
    <mergeCell ref="BQ47:CA47"/>
    <mergeCell ref="CB47:CL47"/>
    <mergeCell ref="CM47:CW47"/>
    <mergeCell ref="CM48:CW51"/>
    <mergeCell ref="BQ52:CA56"/>
    <mergeCell ref="BF57:BP58"/>
    <mergeCell ref="BQ57:CA58"/>
    <mergeCell ref="DI52:DS56"/>
    <mergeCell ref="CM10:CW11"/>
    <mergeCell ref="CM12:CW24"/>
    <mergeCell ref="BF48:BP51"/>
    <mergeCell ref="BF52:BP56"/>
    <mergeCell ref="CX48:DH51"/>
    <mergeCell ref="BF12:BP24"/>
    <mergeCell ref="DI48:DS51"/>
    <mergeCell ref="CX47:DH47"/>
    <mergeCell ref="DI47:DS47"/>
    <mergeCell ref="CX52:DH56"/>
    <mergeCell ref="BQ48:CA51"/>
    <mergeCell ref="CB48:CL51"/>
    <mergeCell ref="DI39:DS40"/>
    <mergeCell ref="CB46:CL46"/>
    <mergeCell ref="CM46:CW46"/>
    <mergeCell ref="BF46:BP46"/>
    <mergeCell ref="BQ46:CA46"/>
    <mergeCell ref="CX41:DH41"/>
    <mergeCell ref="DI41:DS41"/>
    <mergeCell ref="CX46:DH46"/>
    <mergeCell ref="DI46:DS46"/>
    <mergeCell ref="BF43:BP44"/>
    <mergeCell ref="BQ43:CA44"/>
    <mergeCell ref="BQ61:CA61"/>
    <mergeCell ref="CB61:CL61"/>
    <mergeCell ref="CX64:DH64"/>
    <mergeCell ref="CM61:CW61"/>
    <mergeCell ref="CX61:DH61"/>
    <mergeCell ref="DI61:DS61"/>
    <mergeCell ref="BQ62:CA62"/>
    <mergeCell ref="CB62:CL62"/>
    <mergeCell ref="CM62:CW62"/>
    <mergeCell ref="CX62:DH62"/>
    <mergeCell ref="DI62:DS62"/>
    <mergeCell ref="BQ63:CA63"/>
    <mergeCell ref="CB63:CL63"/>
    <mergeCell ref="CM63:CW63"/>
    <mergeCell ref="CX63:DH63"/>
    <mergeCell ref="BQ64:CA64"/>
    <mergeCell ref="CB64:CL64"/>
    <mergeCell ref="CM64:CW64"/>
    <mergeCell ref="BQ67:CA67"/>
    <mergeCell ref="CB67:CL67"/>
    <mergeCell ref="CM67:CW67"/>
    <mergeCell ref="A67:H67"/>
    <mergeCell ref="AP67:BE67"/>
    <mergeCell ref="BF67:BP67"/>
    <mergeCell ref="I67:AO67"/>
    <mergeCell ref="A66:H66"/>
    <mergeCell ref="A68:H69"/>
    <mergeCell ref="AP68:BE69"/>
    <mergeCell ref="BF68:BP69"/>
    <mergeCell ref="I68:AO68"/>
    <mergeCell ref="I69:AO69"/>
    <mergeCell ref="A72:H72"/>
    <mergeCell ref="AP72:BE72"/>
    <mergeCell ref="BF72:BP72"/>
    <mergeCell ref="BQ72:CA72"/>
    <mergeCell ref="I72:AO72"/>
    <mergeCell ref="DI72:DS72"/>
    <mergeCell ref="A73:H73"/>
    <mergeCell ref="I73:AO73"/>
    <mergeCell ref="AP73:BE73"/>
    <mergeCell ref="BF73:BP73"/>
    <mergeCell ref="BQ73:CA73"/>
    <mergeCell ref="CB73:CL73"/>
    <mergeCell ref="CM73:CW73"/>
    <mergeCell ref="CX73:DH73"/>
    <mergeCell ref="DI73:DS73"/>
    <mergeCell ref="CB72:CL72"/>
    <mergeCell ref="CM72:CW72"/>
    <mergeCell ref="A74:H74"/>
    <mergeCell ref="I74:AO74"/>
    <mergeCell ref="AP74:BE74"/>
    <mergeCell ref="BF74:BP74"/>
    <mergeCell ref="BQ74:CA74"/>
    <mergeCell ref="CB74:CL74"/>
    <mergeCell ref="CM74:CW74"/>
    <mergeCell ref="CX74:DH74"/>
    <mergeCell ref="DI74:DS74"/>
    <mergeCell ref="A75:H75"/>
    <mergeCell ref="I75:AO75"/>
    <mergeCell ref="AP75:BE75"/>
    <mergeCell ref="BF75:BP75"/>
    <mergeCell ref="BQ75:CA75"/>
    <mergeCell ref="CB75:CL75"/>
    <mergeCell ref="CM75:CW75"/>
    <mergeCell ref="CX75:DH75"/>
    <mergeCell ref="DI75:DS75"/>
    <mergeCell ref="DI79:DS80"/>
    <mergeCell ref="I79:AO79"/>
    <mergeCell ref="A76:H76"/>
    <mergeCell ref="I76:AO76"/>
    <mergeCell ref="AP76:BE76"/>
    <mergeCell ref="BF76:BP76"/>
    <mergeCell ref="BQ76:CA76"/>
    <mergeCell ref="CB76:CL76"/>
    <mergeCell ref="CM76:CW76"/>
    <mergeCell ref="CM77:CW78"/>
    <mergeCell ref="CX76:DH76"/>
    <mergeCell ref="A83:H83"/>
    <mergeCell ref="I83:AO83"/>
    <mergeCell ref="AP83:BE83"/>
    <mergeCell ref="BF83:BP83"/>
    <mergeCell ref="BQ83:CA83"/>
    <mergeCell ref="CB83:CL83"/>
    <mergeCell ref="CM81:CW82"/>
    <mergeCell ref="CX81:DH82"/>
    <mergeCell ref="DI76:DS76"/>
    <mergeCell ref="I77:AO77"/>
    <mergeCell ref="CX77:DH78"/>
    <mergeCell ref="DI77:DS78"/>
    <mergeCell ref="AP77:BE78"/>
    <mergeCell ref="BF77:BP78"/>
    <mergeCell ref="A79:H80"/>
    <mergeCell ref="AP79:BE80"/>
    <mergeCell ref="BF79:BP80"/>
    <mergeCell ref="I78:AO78"/>
    <mergeCell ref="BQ77:CA78"/>
    <mergeCell ref="CB77:CL78"/>
    <mergeCell ref="A77:H78"/>
    <mergeCell ref="BQ79:CA80"/>
    <mergeCell ref="CB79:CL80"/>
    <mergeCell ref="I80:AO80"/>
    <mergeCell ref="DI87:DS87"/>
    <mergeCell ref="I82:AO82"/>
    <mergeCell ref="AP82:BE82"/>
    <mergeCell ref="BQ81:CA82"/>
    <mergeCell ref="CB81:CL82"/>
    <mergeCell ref="I81:AO81"/>
    <mergeCell ref="AP81:BE81"/>
    <mergeCell ref="BF81:BP82"/>
    <mergeCell ref="DI84:DS85"/>
    <mergeCell ref="DI86:DS86"/>
    <mergeCell ref="I85:AO85"/>
    <mergeCell ref="BQ84:CA85"/>
    <mergeCell ref="CB84:CL85"/>
    <mergeCell ref="CM84:CW85"/>
    <mergeCell ref="CM83:CW83"/>
    <mergeCell ref="CX83:DH83"/>
    <mergeCell ref="DI83:DS83"/>
    <mergeCell ref="I84:AO84"/>
    <mergeCell ref="CX84:DH85"/>
    <mergeCell ref="AP86:BE86"/>
    <mergeCell ref="BF86:BP86"/>
    <mergeCell ref="BQ86:CA86"/>
    <mergeCell ref="CB86:CL86"/>
    <mergeCell ref="CM86:CW86"/>
    <mergeCell ref="CX86:DH86"/>
    <mergeCell ref="A87:H87"/>
    <mergeCell ref="I87:AO87"/>
    <mergeCell ref="AP87:BE87"/>
    <mergeCell ref="BF87:BP87"/>
    <mergeCell ref="BQ87:CA87"/>
    <mergeCell ref="CB87:CL87"/>
    <mergeCell ref="A86:H86"/>
    <mergeCell ref="I86:AO86"/>
    <mergeCell ref="CX87:DH87"/>
    <mergeCell ref="CX39:DH40"/>
    <mergeCell ref="CM87:CW87"/>
    <mergeCell ref="AP25:BE38"/>
    <mergeCell ref="BF25:BP38"/>
    <mergeCell ref="BQ25:CA38"/>
    <mergeCell ref="CB25:CL38"/>
    <mergeCell ref="CM25:CW38"/>
    <mergeCell ref="CX25:DH38"/>
    <mergeCell ref="CB12:CL24"/>
    <mergeCell ref="BF39:BP40"/>
    <mergeCell ref="BQ39:CA40"/>
    <mergeCell ref="CB39:CL40"/>
    <mergeCell ref="BF42:BP42"/>
    <mergeCell ref="BQ42:CA42"/>
    <mergeCell ref="CB42:CL42"/>
    <mergeCell ref="CM79:CW80"/>
    <mergeCell ref="CX79:DH80"/>
    <mergeCell ref="CX72:DH72"/>
    <mergeCell ref="BQ68:CA69"/>
    <mergeCell ref="CB68:CL69"/>
    <mergeCell ref="CM68:CW69"/>
    <mergeCell ref="BF65:BP65"/>
    <mergeCell ref="BQ65:CA65"/>
    <mergeCell ref="CB65:CL65"/>
    <mergeCell ref="I37:AO37"/>
    <mergeCell ref="I28:AO28"/>
    <mergeCell ref="I29:AO29"/>
    <mergeCell ref="I27:AO27"/>
    <mergeCell ref="I22:AO22"/>
    <mergeCell ref="I20:AO20"/>
    <mergeCell ref="I25:AO25"/>
    <mergeCell ref="I38:AO38"/>
    <mergeCell ref="I34:AO34"/>
    <mergeCell ref="I35:AO35"/>
    <mergeCell ref="I36:AO36"/>
    <mergeCell ref="I33:AO33"/>
    <mergeCell ref="I30:AO30"/>
    <mergeCell ref="I31:AO31"/>
    <mergeCell ref="I32:AO32"/>
  </mergeCells>
  <pageMargins left="0.39370078740157483" right="0.39370078740157483" top="0.78740157480314965" bottom="0.39370078740157483" header="0.27559055118110237" footer="0.27559055118110237"/>
  <pageSetup paperSize="9" scale="89" orientation="landscape" r:id="rId1"/>
  <headerFooter alignWithMargins="0"/>
  <rowBreaks count="3" manualBreakCount="3">
    <brk id="24" max="16383" man="1"/>
    <brk id="47" max="16383" man="1"/>
    <brk id="73" max="12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160"/>
  <sheetViews>
    <sheetView zoomScaleNormal="100" workbookViewId="0">
      <selection activeCell="DJ169" sqref="DJ169"/>
    </sheetView>
  </sheetViews>
  <sheetFormatPr defaultColWidth="1.140625" defaultRowHeight="15.75"/>
  <cols>
    <col min="1" max="57" width="1.140625" style="1"/>
    <col min="58" max="78" width="0" style="1" hidden="1" customWidth="1"/>
    <col min="79" max="79" width="2.42578125" style="1" hidden="1" customWidth="1"/>
    <col min="80" max="101" width="0" style="1" hidden="1" customWidth="1"/>
    <col min="102" max="122" width="1.140625" style="1"/>
    <col min="123" max="123" width="17.5703125" style="1" customWidth="1"/>
    <col min="124" max="16384" width="1.140625" style="1"/>
  </cols>
  <sheetData>
    <row r="1" spans="1:123" s="4" customFormat="1" ht="18.75">
      <c r="A1" s="46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</row>
    <row r="3" spans="1:123">
      <c r="A3" s="69" t="s">
        <v>17</v>
      </c>
      <c r="B3" s="70"/>
      <c r="C3" s="70"/>
      <c r="D3" s="70"/>
      <c r="E3" s="70"/>
      <c r="F3" s="70"/>
      <c r="G3" s="70"/>
      <c r="H3" s="71"/>
      <c r="I3" s="69" t="s">
        <v>19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1"/>
      <c r="AP3" s="69" t="s">
        <v>20</v>
      </c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1"/>
      <c r="BF3" s="111" t="str">
        <f>'Листы3-5'!BF3:CA3</f>
        <v>Фактические показатели</v>
      </c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3"/>
      <c r="CB3" s="111" t="str">
        <f>'Листы3-5'!CB3:CW3</f>
        <v>Показатели,</v>
      </c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3"/>
      <c r="CX3" s="69" t="str">
        <f>'Листы3-5'!CX3:DS3</f>
        <v>Предложения</v>
      </c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1"/>
    </row>
    <row r="4" spans="1:123">
      <c r="A4" s="107" t="s">
        <v>18</v>
      </c>
      <c r="B4" s="96"/>
      <c r="C4" s="96"/>
      <c r="D4" s="96"/>
      <c r="E4" s="96"/>
      <c r="F4" s="96"/>
      <c r="G4" s="96"/>
      <c r="H4" s="108"/>
      <c r="I4" s="107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108"/>
      <c r="AP4" s="107" t="s">
        <v>21</v>
      </c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108"/>
      <c r="BF4" s="75" t="str">
        <f>'Листы3-5'!BF4:CA4</f>
        <v>за 2018 год</v>
      </c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76"/>
      <c r="CB4" s="75" t="str">
        <f>'Листы3-5'!CB4:CW4</f>
        <v>утвержденные на 2019 г.</v>
      </c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76"/>
      <c r="CX4" s="107" t="str">
        <f>'Листы3-5'!CX4:DS4</f>
        <v>на 2020 г.</v>
      </c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108"/>
    </row>
    <row r="5" spans="1:123" s="8" customFormat="1">
      <c r="A5" s="83" t="s">
        <v>25</v>
      </c>
      <c r="B5" s="83"/>
      <c r="C5" s="83"/>
      <c r="D5" s="83"/>
      <c r="E5" s="83"/>
      <c r="F5" s="83"/>
      <c r="G5" s="83"/>
      <c r="H5" s="83"/>
      <c r="I5" s="84" t="s">
        <v>126</v>
      </c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16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</row>
    <row r="6" spans="1:123" s="8" customFormat="1" ht="30.75" customHeight="1">
      <c r="A6" s="65"/>
      <c r="B6" s="65"/>
      <c r="C6" s="65"/>
      <c r="D6" s="65"/>
      <c r="E6" s="65"/>
      <c r="F6" s="65"/>
      <c r="G6" s="65"/>
      <c r="H6" s="65"/>
      <c r="I6" s="64" t="s">
        <v>127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114" t="s">
        <v>402</v>
      </c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</row>
    <row r="7" spans="1:123" s="8" customFormat="1">
      <c r="A7" s="65"/>
      <c r="B7" s="65"/>
      <c r="C7" s="65"/>
      <c r="D7" s="65"/>
      <c r="E7" s="65"/>
      <c r="F7" s="65"/>
      <c r="G7" s="65"/>
      <c r="H7" s="65"/>
      <c r="I7" s="64" t="s">
        <v>76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</row>
    <row r="8" spans="1:123" s="8" customFormat="1">
      <c r="A8" s="65" t="s">
        <v>32</v>
      </c>
      <c r="B8" s="65"/>
      <c r="C8" s="65"/>
      <c r="D8" s="65"/>
      <c r="E8" s="65"/>
      <c r="F8" s="65"/>
      <c r="G8" s="65"/>
      <c r="H8" s="65"/>
      <c r="I8" s="64" t="s">
        <v>128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5" t="s">
        <v>57</v>
      </c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</row>
    <row r="9" spans="1:123" s="8" customFormat="1">
      <c r="A9" s="65"/>
      <c r="B9" s="65"/>
      <c r="C9" s="65"/>
      <c r="D9" s="65"/>
      <c r="E9" s="65"/>
      <c r="F9" s="65"/>
      <c r="G9" s="65"/>
      <c r="H9" s="65"/>
      <c r="I9" s="64" t="s">
        <v>129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</row>
    <row r="10" spans="1:123" s="8" customFormat="1">
      <c r="A10" s="65" t="s">
        <v>130</v>
      </c>
      <c r="B10" s="65"/>
      <c r="C10" s="65"/>
      <c r="D10" s="65"/>
      <c r="E10" s="65"/>
      <c r="F10" s="65"/>
      <c r="G10" s="65"/>
      <c r="H10" s="65"/>
      <c r="I10" s="64" t="s">
        <v>131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5" t="s">
        <v>57</v>
      </c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</row>
    <row r="11" spans="1:123" s="8" customFormat="1">
      <c r="A11" s="65"/>
      <c r="B11" s="65"/>
      <c r="C11" s="65"/>
      <c r="D11" s="65"/>
      <c r="E11" s="65"/>
      <c r="F11" s="65"/>
      <c r="G11" s="65"/>
      <c r="H11" s="65"/>
      <c r="I11" s="64" t="s">
        <v>132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5" t="s">
        <v>57</v>
      </c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</row>
    <row r="12" spans="1:123" s="8" customFormat="1">
      <c r="A12" s="65"/>
      <c r="B12" s="65"/>
      <c r="C12" s="65"/>
      <c r="D12" s="65"/>
      <c r="E12" s="65"/>
      <c r="F12" s="65"/>
      <c r="G12" s="65"/>
      <c r="H12" s="65"/>
      <c r="I12" s="64" t="s">
        <v>133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5" t="s">
        <v>57</v>
      </c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</row>
    <row r="13" spans="1:123" s="8" customFormat="1">
      <c r="A13" s="65" t="s">
        <v>134</v>
      </c>
      <c r="B13" s="65"/>
      <c r="C13" s="65"/>
      <c r="D13" s="65"/>
      <c r="E13" s="65"/>
      <c r="F13" s="65"/>
      <c r="G13" s="65"/>
      <c r="H13" s="65"/>
      <c r="I13" s="64" t="s">
        <v>135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5" t="s">
        <v>57</v>
      </c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</row>
    <row r="14" spans="1:123" s="8" customFormat="1">
      <c r="A14" s="65"/>
      <c r="B14" s="65"/>
      <c r="C14" s="65"/>
      <c r="D14" s="65"/>
      <c r="E14" s="65"/>
      <c r="F14" s="65"/>
      <c r="G14" s="65"/>
      <c r="H14" s="65"/>
      <c r="I14" s="64" t="s">
        <v>132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5" t="s">
        <v>57</v>
      </c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</row>
    <row r="15" spans="1:123" s="8" customFormat="1">
      <c r="A15" s="65"/>
      <c r="B15" s="65"/>
      <c r="C15" s="65"/>
      <c r="D15" s="65"/>
      <c r="E15" s="65"/>
      <c r="F15" s="65"/>
      <c r="G15" s="65"/>
      <c r="H15" s="65"/>
      <c r="I15" s="64" t="s">
        <v>133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 t="s">
        <v>57</v>
      </c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</row>
    <row r="16" spans="1:123" s="8" customFormat="1">
      <c r="A16" s="65"/>
      <c r="B16" s="65"/>
      <c r="C16" s="65"/>
      <c r="D16" s="65"/>
      <c r="E16" s="65"/>
      <c r="F16" s="65"/>
      <c r="G16" s="65"/>
      <c r="H16" s="65"/>
      <c r="I16" s="64" t="s">
        <v>76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</row>
    <row r="17" spans="1:123" s="8" customFormat="1">
      <c r="A17" s="65" t="s">
        <v>136</v>
      </c>
      <c r="B17" s="65"/>
      <c r="C17" s="65"/>
      <c r="D17" s="65"/>
      <c r="E17" s="65"/>
      <c r="F17" s="65"/>
      <c r="G17" s="65"/>
      <c r="H17" s="65"/>
      <c r="I17" s="64" t="s">
        <v>137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 t="s">
        <v>57</v>
      </c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</row>
    <row r="18" spans="1:123" s="8" customFormat="1">
      <c r="A18" s="65"/>
      <c r="B18" s="65"/>
      <c r="C18" s="65"/>
      <c r="D18" s="65"/>
      <c r="E18" s="65"/>
      <c r="F18" s="65"/>
      <c r="G18" s="65"/>
      <c r="H18" s="65"/>
      <c r="I18" s="64" t="s">
        <v>138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</row>
    <row r="19" spans="1:123" s="8" customFormat="1">
      <c r="A19" s="65"/>
      <c r="B19" s="65"/>
      <c r="C19" s="65"/>
      <c r="D19" s="65"/>
      <c r="E19" s="65"/>
      <c r="F19" s="65"/>
      <c r="G19" s="65"/>
      <c r="H19" s="65"/>
      <c r="I19" s="64" t="s">
        <v>139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</row>
    <row r="20" spans="1:123" s="8" customFormat="1">
      <c r="A20" s="65"/>
      <c r="B20" s="65"/>
      <c r="C20" s="65"/>
      <c r="D20" s="65"/>
      <c r="E20" s="65"/>
      <c r="F20" s="65"/>
      <c r="G20" s="65"/>
      <c r="H20" s="65"/>
      <c r="I20" s="64" t="s">
        <v>140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</row>
    <row r="21" spans="1:123" s="8" customFormat="1">
      <c r="A21" s="65"/>
      <c r="B21" s="65"/>
      <c r="C21" s="65"/>
      <c r="D21" s="65"/>
      <c r="E21" s="65"/>
      <c r="F21" s="65"/>
      <c r="G21" s="65"/>
      <c r="H21" s="65"/>
      <c r="I21" s="64" t="s">
        <v>141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</row>
    <row r="22" spans="1:123" s="8" customFormat="1">
      <c r="A22" s="65"/>
      <c r="B22" s="65"/>
      <c r="C22" s="65"/>
      <c r="D22" s="65"/>
      <c r="E22" s="65"/>
      <c r="F22" s="65"/>
      <c r="G22" s="65"/>
      <c r="H22" s="65"/>
      <c r="I22" s="64" t="s">
        <v>142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</row>
    <row r="23" spans="1:123" s="8" customFormat="1">
      <c r="A23" s="65" t="s">
        <v>16</v>
      </c>
      <c r="B23" s="65"/>
      <c r="C23" s="65"/>
      <c r="D23" s="65"/>
      <c r="E23" s="65"/>
      <c r="F23" s="65"/>
      <c r="G23" s="65"/>
      <c r="H23" s="65"/>
      <c r="I23" s="64" t="s">
        <v>131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 t="s">
        <v>57</v>
      </c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</row>
    <row r="24" spans="1:123" s="8" customFormat="1">
      <c r="A24" s="65"/>
      <c r="B24" s="65"/>
      <c r="C24" s="65"/>
      <c r="D24" s="65"/>
      <c r="E24" s="65"/>
      <c r="F24" s="65"/>
      <c r="G24" s="65"/>
      <c r="H24" s="65"/>
      <c r="I24" s="64" t="s">
        <v>132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 t="s">
        <v>57</v>
      </c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</row>
    <row r="25" spans="1:123" s="8" customFormat="1">
      <c r="A25" s="65"/>
      <c r="B25" s="65"/>
      <c r="C25" s="65"/>
      <c r="D25" s="65"/>
      <c r="E25" s="65"/>
      <c r="F25" s="65"/>
      <c r="G25" s="65"/>
      <c r="H25" s="65"/>
      <c r="I25" s="64" t="s">
        <v>133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 t="s">
        <v>57</v>
      </c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</row>
    <row r="26" spans="1:123" s="8" customFormat="1">
      <c r="A26" s="65" t="s">
        <v>143</v>
      </c>
      <c r="B26" s="65"/>
      <c r="C26" s="65"/>
      <c r="D26" s="65"/>
      <c r="E26" s="65"/>
      <c r="F26" s="65"/>
      <c r="G26" s="65"/>
      <c r="H26" s="65"/>
      <c r="I26" s="64" t="s">
        <v>135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 t="s">
        <v>57</v>
      </c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</row>
    <row r="27" spans="1:123" s="8" customFormat="1">
      <c r="A27" s="65"/>
      <c r="B27" s="65"/>
      <c r="C27" s="65"/>
      <c r="D27" s="65"/>
      <c r="E27" s="65"/>
      <c r="F27" s="65"/>
      <c r="G27" s="65"/>
      <c r="H27" s="65"/>
      <c r="I27" s="64" t="s">
        <v>132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5" t="s">
        <v>57</v>
      </c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</row>
    <row r="28" spans="1:123" s="8" customFormat="1">
      <c r="A28" s="65"/>
      <c r="B28" s="65"/>
      <c r="C28" s="65"/>
      <c r="D28" s="65"/>
      <c r="E28" s="65"/>
      <c r="F28" s="65"/>
      <c r="G28" s="65"/>
      <c r="H28" s="65"/>
      <c r="I28" s="64" t="s">
        <v>133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5" t="s">
        <v>57</v>
      </c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</row>
    <row r="29" spans="1:123" s="8" customFormat="1">
      <c r="A29" s="65" t="s">
        <v>144</v>
      </c>
      <c r="B29" s="65"/>
      <c r="C29" s="65"/>
      <c r="D29" s="65"/>
      <c r="E29" s="65"/>
      <c r="F29" s="65"/>
      <c r="G29" s="65"/>
      <c r="H29" s="65"/>
      <c r="I29" s="64" t="s">
        <v>137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 t="s">
        <v>57</v>
      </c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</row>
    <row r="30" spans="1:123" s="8" customFormat="1">
      <c r="A30" s="65"/>
      <c r="B30" s="65"/>
      <c r="C30" s="65"/>
      <c r="D30" s="65"/>
      <c r="E30" s="65"/>
      <c r="F30" s="65"/>
      <c r="G30" s="65"/>
      <c r="H30" s="65"/>
      <c r="I30" s="64" t="s">
        <v>138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</row>
    <row r="31" spans="1:123" s="8" customFormat="1">
      <c r="A31" s="65"/>
      <c r="B31" s="65"/>
      <c r="C31" s="65"/>
      <c r="D31" s="65"/>
      <c r="E31" s="65"/>
      <c r="F31" s="65"/>
      <c r="G31" s="65"/>
      <c r="H31" s="65"/>
      <c r="I31" s="64" t="s">
        <v>145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</row>
    <row r="32" spans="1:123" s="8" customFormat="1">
      <c r="A32" s="65"/>
      <c r="B32" s="65"/>
      <c r="C32" s="65"/>
      <c r="D32" s="65"/>
      <c r="E32" s="65"/>
      <c r="F32" s="65"/>
      <c r="G32" s="65"/>
      <c r="H32" s="65"/>
      <c r="I32" s="64" t="s">
        <v>146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</row>
    <row r="33" spans="1:123" s="8" customFormat="1">
      <c r="A33" s="65"/>
      <c r="B33" s="65"/>
      <c r="C33" s="65"/>
      <c r="D33" s="65"/>
      <c r="E33" s="65"/>
      <c r="F33" s="65"/>
      <c r="G33" s="65"/>
      <c r="H33" s="65"/>
      <c r="I33" s="64" t="s">
        <v>367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</row>
    <row r="34" spans="1:123" s="8" customFormat="1">
      <c r="A34" s="65" t="s">
        <v>147</v>
      </c>
      <c r="B34" s="65"/>
      <c r="C34" s="65"/>
      <c r="D34" s="65"/>
      <c r="E34" s="65"/>
      <c r="F34" s="65"/>
      <c r="G34" s="65"/>
      <c r="H34" s="65"/>
      <c r="I34" s="64" t="s">
        <v>131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5" t="s">
        <v>57</v>
      </c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</row>
    <row r="35" spans="1:123" s="8" customFormat="1">
      <c r="A35" s="65"/>
      <c r="B35" s="65"/>
      <c r="C35" s="65"/>
      <c r="D35" s="65"/>
      <c r="E35" s="65"/>
      <c r="F35" s="65"/>
      <c r="G35" s="65"/>
      <c r="H35" s="65"/>
      <c r="I35" s="64" t="s">
        <v>132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5" t="s">
        <v>57</v>
      </c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</row>
    <row r="36" spans="1:123" s="8" customFormat="1">
      <c r="A36" s="65"/>
      <c r="B36" s="65"/>
      <c r="C36" s="65"/>
      <c r="D36" s="65"/>
      <c r="E36" s="65"/>
      <c r="F36" s="65"/>
      <c r="G36" s="65"/>
      <c r="H36" s="65"/>
      <c r="I36" s="64" t="s">
        <v>133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5" t="s">
        <v>57</v>
      </c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</row>
    <row r="37" spans="1:123" s="8" customFormat="1">
      <c r="A37" s="65" t="s">
        <v>148</v>
      </c>
      <c r="B37" s="65"/>
      <c r="C37" s="65"/>
      <c r="D37" s="65"/>
      <c r="E37" s="65"/>
      <c r="F37" s="65"/>
      <c r="G37" s="65"/>
      <c r="H37" s="65"/>
      <c r="I37" s="64" t="s">
        <v>135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5" t="s">
        <v>57</v>
      </c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</row>
    <row r="38" spans="1:123" s="8" customFormat="1">
      <c r="A38" s="65"/>
      <c r="B38" s="65"/>
      <c r="C38" s="65"/>
      <c r="D38" s="65"/>
      <c r="E38" s="65"/>
      <c r="F38" s="65"/>
      <c r="G38" s="65"/>
      <c r="H38" s="65"/>
      <c r="I38" s="64" t="s">
        <v>132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5" t="s">
        <v>57</v>
      </c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</row>
    <row r="39" spans="1:123" s="8" customFormat="1">
      <c r="A39" s="65"/>
      <c r="B39" s="65"/>
      <c r="C39" s="65"/>
      <c r="D39" s="65"/>
      <c r="E39" s="65"/>
      <c r="F39" s="65"/>
      <c r="G39" s="65"/>
      <c r="H39" s="65"/>
      <c r="I39" s="64" t="s">
        <v>133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5" t="s">
        <v>57</v>
      </c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</row>
    <row r="40" spans="1:123" s="8" customFormat="1">
      <c r="A40" s="65" t="s">
        <v>149</v>
      </c>
      <c r="B40" s="65"/>
      <c r="C40" s="65"/>
      <c r="D40" s="65"/>
      <c r="E40" s="65"/>
      <c r="F40" s="65"/>
      <c r="G40" s="65"/>
      <c r="H40" s="65"/>
      <c r="I40" s="64" t="s">
        <v>137</v>
      </c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5" t="s">
        <v>57</v>
      </c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</row>
    <row r="41" spans="1:123" s="8" customFormat="1">
      <c r="A41" s="65"/>
      <c r="B41" s="65"/>
      <c r="C41" s="65"/>
      <c r="D41" s="65"/>
      <c r="E41" s="65"/>
      <c r="F41" s="65"/>
      <c r="G41" s="65"/>
      <c r="H41" s="65"/>
      <c r="I41" s="64" t="s">
        <v>138</v>
      </c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</row>
    <row r="42" spans="1:123" s="8" customFormat="1">
      <c r="A42" s="65"/>
      <c r="B42" s="65"/>
      <c r="C42" s="65"/>
      <c r="D42" s="65"/>
      <c r="E42" s="65"/>
      <c r="F42" s="65"/>
      <c r="G42" s="65"/>
      <c r="H42" s="65"/>
      <c r="I42" s="64" t="s">
        <v>145</v>
      </c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</row>
    <row r="43" spans="1:123" s="8" customFormat="1">
      <c r="A43" s="65"/>
      <c r="B43" s="65"/>
      <c r="C43" s="65"/>
      <c r="D43" s="65"/>
      <c r="E43" s="65"/>
      <c r="F43" s="65"/>
      <c r="G43" s="65"/>
      <c r="H43" s="65"/>
      <c r="I43" s="64" t="s">
        <v>150</v>
      </c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</row>
    <row r="44" spans="1:123" s="8" customFormat="1">
      <c r="A44" s="65"/>
      <c r="B44" s="65"/>
      <c r="C44" s="65"/>
      <c r="D44" s="65"/>
      <c r="E44" s="65"/>
      <c r="F44" s="65"/>
      <c r="G44" s="65"/>
      <c r="H44" s="65"/>
      <c r="I44" s="64" t="s">
        <v>151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</row>
    <row r="45" spans="1:123" s="8" customFormat="1">
      <c r="A45" s="65" t="s">
        <v>152</v>
      </c>
      <c r="B45" s="65"/>
      <c r="C45" s="65"/>
      <c r="D45" s="65"/>
      <c r="E45" s="65"/>
      <c r="F45" s="65"/>
      <c r="G45" s="65"/>
      <c r="H45" s="65"/>
      <c r="I45" s="64" t="s">
        <v>131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5" t="s">
        <v>57</v>
      </c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</row>
    <row r="46" spans="1:123" s="8" customFormat="1">
      <c r="A46" s="65"/>
      <c r="B46" s="65"/>
      <c r="C46" s="65"/>
      <c r="D46" s="65"/>
      <c r="E46" s="65"/>
      <c r="F46" s="65"/>
      <c r="G46" s="65"/>
      <c r="H46" s="65"/>
      <c r="I46" s="64" t="s">
        <v>132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5" t="s">
        <v>57</v>
      </c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</row>
    <row r="47" spans="1:123" s="8" customFormat="1">
      <c r="A47" s="65"/>
      <c r="B47" s="65"/>
      <c r="C47" s="65"/>
      <c r="D47" s="65"/>
      <c r="E47" s="65"/>
      <c r="F47" s="65"/>
      <c r="G47" s="65"/>
      <c r="H47" s="65"/>
      <c r="I47" s="64" t="s">
        <v>133</v>
      </c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5" t="s">
        <v>57</v>
      </c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</row>
    <row r="48" spans="1:123" s="8" customFormat="1">
      <c r="A48" s="65" t="s">
        <v>153</v>
      </c>
      <c r="B48" s="65"/>
      <c r="C48" s="65"/>
      <c r="D48" s="65"/>
      <c r="E48" s="65"/>
      <c r="F48" s="65"/>
      <c r="G48" s="65"/>
      <c r="H48" s="65"/>
      <c r="I48" s="64" t="s">
        <v>135</v>
      </c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5" t="s">
        <v>57</v>
      </c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</row>
    <row r="49" spans="1:123" s="8" customFormat="1">
      <c r="A49" s="65"/>
      <c r="B49" s="65"/>
      <c r="C49" s="65"/>
      <c r="D49" s="65"/>
      <c r="E49" s="65"/>
      <c r="F49" s="65"/>
      <c r="G49" s="65"/>
      <c r="H49" s="65"/>
      <c r="I49" s="64" t="s">
        <v>132</v>
      </c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5" t="s">
        <v>57</v>
      </c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</row>
    <row r="50" spans="1:123" s="8" customFormat="1">
      <c r="A50" s="65"/>
      <c r="B50" s="65"/>
      <c r="C50" s="65"/>
      <c r="D50" s="65"/>
      <c r="E50" s="65"/>
      <c r="F50" s="65"/>
      <c r="G50" s="65"/>
      <c r="H50" s="65"/>
      <c r="I50" s="64" t="s">
        <v>133</v>
      </c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5" t="s">
        <v>57</v>
      </c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</row>
    <row r="51" spans="1:123" s="8" customFormat="1">
      <c r="A51" s="65" t="s">
        <v>154</v>
      </c>
      <c r="B51" s="65"/>
      <c r="C51" s="65"/>
      <c r="D51" s="65"/>
      <c r="E51" s="65"/>
      <c r="F51" s="65"/>
      <c r="G51" s="65"/>
      <c r="H51" s="65"/>
      <c r="I51" s="64" t="s">
        <v>137</v>
      </c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5" t="s">
        <v>57</v>
      </c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</row>
    <row r="52" spans="1:123" s="8" customFormat="1">
      <c r="A52" s="65"/>
      <c r="B52" s="65"/>
      <c r="C52" s="65"/>
      <c r="D52" s="65"/>
      <c r="E52" s="65"/>
      <c r="F52" s="65"/>
      <c r="G52" s="65"/>
      <c r="H52" s="65"/>
      <c r="I52" s="64" t="s">
        <v>138</v>
      </c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</row>
    <row r="53" spans="1:123" s="8" customFormat="1">
      <c r="A53" s="65"/>
      <c r="B53" s="65"/>
      <c r="C53" s="65"/>
      <c r="D53" s="65"/>
      <c r="E53" s="65"/>
      <c r="F53" s="65"/>
      <c r="G53" s="65"/>
      <c r="H53" s="65"/>
      <c r="I53" s="64" t="s">
        <v>145</v>
      </c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</row>
    <row r="54" spans="1:123" s="8" customFormat="1">
      <c r="A54" s="65"/>
      <c r="B54" s="65"/>
      <c r="C54" s="65"/>
      <c r="D54" s="65"/>
      <c r="E54" s="65"/>
      <c r="F54" s="65"/>
      <c r="G54" s="65"/>
      <c r="H54" s="65"/>
      <c r="I54" s="64" t="s">
        <v>140</v>
      </c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</row>
    <row r="55" spans="1:123" s="8" customFormat="1">
      <c r="A55" s="65"/>
      <c r="B55" s="65"/>
      <c r="C55" s="65"/>
      <c r="D55" s="65"/>
      <c r="E55" s="65"/>
      <c r="F55" s="65"/>
      <c r="G55" s="65"/>
      <c r="H55" s="65"/>
      <c r="I55" s="64" t="s">
        <v>155</v>
      </c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</row>
    <row r="56" spans="1:123" s="8" customFormat="1">
      <c r="A56" s="65"/>
      <c r="B56" s="65"/>
      <c r="C56" s="65"/>
      <c r="D56" s="65"/>
      <c r="E56" s="65"/>
      <c r="F56" s="65"/>
      <c r="G56" s="65"/>
      <c r="H56" s="65"/>
      <c r="I56" s="64" t="s">
        <v>142</v>
      </c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</row>
    <row r="57" spans="1:123" s="8" customFormat="1">
      <c r="A57" s="65" t="s">
        <v>156</v>
      </c>
      <c r="B57" s="65"/>
      <c r="C57" s="65"/>
      <c r="D57" s="65"/>
      <c r="E57" s="65"/>
      <c r="F57" s="65"/>
      <c r="G57" s="65"/>
      <c r="H57" s="65"/>
      <c r="I57" s="64" t="s">
        <v>131</v>
      </c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5" t="s">
        <v>57</v>
      </c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</row>
    <row r="58" spans="1:123" s="8" customFormat="1">
      <c r="A58" s="65"/>
      <c r="B58" s="65"/>
      <c r="C58" s="65"/>
      <c r="D58" s="65"/>
      <c r="E58" s="65"/>
      <c r="F58" s="65"/>
      <c r="G58" s="65"/>
      <c r="H58" s="65"/>
      <c r="I58" s="64" t="s">
        <v>132</v>
      </c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5" t="s">
        <v>57</v>
      </c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</row>
    <row r="59" spans="1:123" s="8" customFormat="1">
      <c r="A59" s="65"/>
      <c r="B59" s="65"/>
      <c r="C59" s="65"/>
      <c r="D59" s="65"/>
      <c r="E59" s="65"/>
      <c r="F59" s="65"/>
      <c r="G59" s="65"/>
      <c r="H59" s="65"/>
      <c r="I59" s="64" t="s">
        <v>133</v>
      </c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5" t="s">
        <v>57</v>
      </c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</row>
    <row r="60" spans="1:123" s="8" customFormat="1">
      <c r="A60" s="65" t="s">
        <v>157</v>
      </c>
      <c r="B60" s="65"/>
      <c r="C60" s="65"/>
      <c r="D60" s="65"/>
      <c r="E60" s="65"/>
      <c r="F60" s="65"/>
      <c r="G60" s="65"/>
      <c r="H60" s="65"/>
      <c r="I60" s="64" t="s">
        <v>135</v>
      </c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5" t="s">
        <v>57</v>
      </c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</row>
    <row r="61" spans="1:123" s="8" customFormat="1">
      <c r="A61" s="65"/>
      <c r="B61" s="65"/>
      <c r="C61" s="65"/>
      <c r="D61" s="65"/>
      <c r="E61" s="65"/>
      <c r="F61" s="65"/>
      <c r="G61" s="65"/>
      <c r="H61" s="65"/>
      <c r="I61" s="64" t="s">
        <v>132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5" t="s">
        <v>57</v>
      </c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</row>
    <row r="62" spans="1:123" s="8" customFormat="1">
      <c r="A62" s="65"/>
      <c r="B62" s="65"/>
      <c r="C62" s="65"/>
      <c r="D62" s="65"/>
      <c r="E62" s="65"/>
      <c r="F62" s="65"/>
      <c r="G62" s="65"/>
      <c r="H62" s="65"/>
      <c r="I62" s="64" t="s">
        <v>133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5" t="s">
        <v>57</v>
      </c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</row>
    <row r="63" spans="1:123" s="8" customFormat="1">
      <c r="A63" s="65" t="s">
        <v>158</v>
      </c>
      <c r="B63" s="65"/>
      <c r="C63" s="65"/>
      <c r="D63" s="65"/>
      <c r="E63" s="65"/>
      <c r="F63" s="65"/>
      <c r="G63" s="65"/>
      <c r="H63" s="65"/>
      <c r="I63" s="64" t="s">
        <v>159</v>
      </c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5" t="s">
        <v>57</v>
      </c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</row>
    <row r="64" spans="1:123" s="8" customFormat="1">
      <c r="A64" s="65"/>
      <c r="B64" s="65"/>
      <c r="C64" s="65"/>
      <c r="D64" s="65"/>
      <c r="E64" s="65"/>
      <c r="F64" s="65"/>
      <c r="G64" s="65"/>
      <c r="H64" s="65"/>
      <c r="I64" s="64" t="s">
        <v>160</v>
      </c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</row>
    <row r="65" spans="1:123" s="8" customFormat="1">
      <c r="A65" s="65" t="s">
        <v>161</v>
      </c>
      <c r="B65" s="65"/>
      <c r="C65" s="65"/>
      <c r="D65" s="65"/>
      <c r="E65" s="65"/>
      <c r="F65" s="65"/>
      <c r="G65" s="65"/>
      <c r="H65" s="65"/>
      <c r="I65" s="64" t="s">
        <v>131</v>
      </c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5" t="s">
        <v>57</v>
      </c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</row>
    <row r="66" spans="1:123" s="8" customFormat="1">
      <c r="A66" s="65"/>
      <c r="B66" s="65"/>
      <c r="C66" s="65"/>
      <c r="D66" s="65"/>
      <c r="E66" s="65"/>
      <c r="F66" s="65"/>
      <c r="G66" s="65"/>
      <c r="H66" s="65"/>
      <c r="I66" s="64" t="s">
        <v>132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5" t="s">
        <v>57</v>
      </c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</row>
    <row r="67" spans="1:123" s="8" customFormat="1">
      <c r="A67" s="65"/>
      <c r="B67" s="65"/>
      <c r="C67" s="65"/>
      <c r="D67" s="65"/>
      <c r="E67" s="65"/>
      <c r="F67" s="65"/>
      <c r="G67" s="65"/>
      <c r="H67" s="65"/>
      <c r="I67" s="64" t="s">
        <v>133</v>
      </c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5" t="s">
        <v>57</v>
      </c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</row>
    <row r="68" spans="1:123" s="8" customFormat="1">
      <c r="A68" s="65" t="s">
        <v>162</v>
      </c>
      <c r="B68" s="65"/>
      <c r="C68" s="65"/>
      <c r="D68" s="65"/>
      <c r="E68" s="65"/>
      <c r="F68" s="65"/>
      <c r="G68" s="65"/>
      <c r="H68" s="65"/>
      <c r="I68" s="64" t="s">
        <v>135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5" t="s">
        <v>57</v>
      </c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</row>
    <row r="69" spans="1:123" s="8" customFormat="1">
      <c r="A69" s="65"/>
      <c r="B69" s="65"/>
      <c r="C69" s="65"/>
      <c r="D69" s="65"/>
      <c r="E69" s="65"/>
      <c r="F69" s="65"/>
      <c r="G69" s="65"/>
      <c r="H69" s="65"/>
      <c r="I69" s="64" t="s">
        <v>132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5" t="s">
        <v>57</v>
      </c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</row>
    <row r="70" spans="1:123" s="8" customFormat="1">
      <c r="A70" s="65"/>
      <c r="B70" s="65"/>
      <c r="C70" s="65"/>
      <c r="D70" s="65"/>
      <c r="E70" s="65"/>
      <c r="F70" s="65"/>
      <c r="G70" s="65"/>
      <c r="H70" s="65"/>
      <c r="I70" s="64" t="s">
        <v>133</v>
      </c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5" t="s">
        <v>57</v>
      </c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</row>
    <row r="71" spans="1:123" s="8" customFormat="1">
      <c r="A71" s="65" t="s">
        <v>163</v>
      </c>
      <c r="B71" s="65"/>
      <c r="C71" s="65"/>
      <c r="D71" s="65"/>
      <c r="E71" s="65"/>
      <c r="F71" s="65"/>
      <c r="G71" s="65"/>
      <c r="H71" s="65"/>
      <c r="I71" s="64" t="s">
        <v>164</v>
      </c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5" t="s">
        <v>57</v>
      </c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</row>
    <row r="72" spans="1:123" s="8" customFormat="1">
      <c r="A72" s="65"/>
      <c r="B72" s="65"/>
      <c r="C72" s="65"/>
      <c r="D72" s="65"/>
      <c r="E72" s="65"/>
      <c r="F72" s="65"/>
      <c r="G72" s="65"/>
      <c r="H72" s="65"/>
      <c r="I72" s="64" t="s">
        <v>165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</row>
    <row r="73" spans="1:123" s="8" customFormat="1">
      <c r="A73" s="65" t="s">
        <v>166</v>
      </c>
      <c r="B73" s="65"/>
      <c r="C73" s="65"/>
      <c r="D73" s="65"/>
      <c r="E73" s="65"/>
      <c r="F73" s="65"/>
      <c r="G73" s="65"/>
      <c r="H73" s="65"/>
      <c r="I73" s="64" t="s">
        <v>131</v>
      </c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5" t="s">
        <v>57</v>
      </c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</row>
    <row r="74" spans="1:123" s="8" customFormat="1">
      <c r="A74" s="65"/>
      <c r="B74" s="65"/>
      <c r="C74" s="65"/>
      <c r="D74" s="65"/>
      <c r="E74" s="65"/>
      <c r="F74" s="65"/>
      <c r="G74" s="65"/>
      <c r="H74" s="65"/>
      <c r="I74" s="64" t="s">
        <v>132</v>
      </c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5" t="s">
        <v>57</v>
      </c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</row>
    <row r="75" spans="1:123" s="8" customFormat="1">
      <c r="A75" s="65"/>
      <c r="B75" s="65"/>
      <c r="C75" s="65"/>
      <c r="D75" s="65"/>
      <c r="E75" s="65"/>
      <c r="F75" s="65"/>
      <c r="G75" s="65"/>
      <c r="H75" s="65"/>
      <c r="I75" s="64" t="s">
        <v>133</v>
      </c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5" t="s">
        <v>57</v>
      </c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</row>
    <row r="76" spans="1:123" s="8" customFormat="1">
      <c r="A76" s="65" t="s">
        <v>167</v>
      </c>
      <c r="B76" s="65"/>
      <c r="C76" s="65"/>
      <c r="D76" s="65"/>
      <c r="E76" s="65"/>
      <c r="F76" s="65"/>
      <c r="G76" s="65"/>
      <c r="H76" s="65"/>
      <c r="I76" s="64" t="s">
        <v>135</v>
      </c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5" t="s">
        <v>57</v>
      </c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</row>
    <row r="77" spans="1:123" s="8" customFormat="1">
      <c r="A77" s="65"/>
      <c r="B77" s="65"/>
      <c r="C77" s="65"/>
      <c r="D77" s="65"/>
      <c r="E77" s="65"/>
      <c r="F77" s="65"/>
      <c r="G77" s="65"/>
      <c r="H77" s="65"/>
      <c r="I77" s="64" t="s">
        <v>132</v>
      </c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5" t="s">
        <v>57</v>
      </c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</row>
    <row r="78" spans="1:123" s="8" customFormat="1">
      <c r="A78" s="65"/>
      <c r="B78" s="65"/>
      <c r="C78" s="65"/>
      <c r="D78" s="65"/>
      <c r="E78" s="65"/>
      <c r="F78" s="65"/>
      <c r="G78" s="65"/>
      <c r="H78" s="65"/>
      <c r="I78" s="64" t="s">
        <v>133</v>
      </c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5" t="s">
        <v>57</v>
      </c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</row>
    <row r="79" spans="1:123" s="8" customFormat="1">
      <c r="A79" s="65" t="s">
        <v>34</v>
      </c>
      <c r="B79" s="65"/>
      <c r="C79" s="65"/>
      <c r="D79" s="65"/>
      <c r="E79" s="65"/>
      <c r="F79" s="65"/>
      <c r="G79" s="65"/>
      <c r="H79" s="65"/>
      <c r="I79" s="64" t="s">
        <v>365</v>
      </c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5" t="s">
        <v>57</v>
      </c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</row>
    <row r="80" spans="1:123" s="8" customFormat="1">
      <c r="A80" s="65"/>
      <c r="B80" s="65"/>
      <c r="C80" s="65"/>
      <c r="D80" s="65"/>
      <c r="E80" s="65"/>
      <c r="F80" s="65"/>
      <c r="G80" s="65"/>
      <c r="H80" s="65"/>
      <c r="I80" s="64" t="s">
        <v>168</v>
      </c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</row>
    <row r="81" spans="1:123" s="8" customFormat="1">
      <c r="A81" s="65"/>
      <c r="B81" s="65"/>
      <c r="C81" s="65"/>
      <c r="D81" s="65"/>
      <c r="E81" s="65"/>
      <c r="F81" s="65"/>
      <c r="G81" s="65"/>
      <c r="H81" s="65"/>
      <c r="I81" s="64" t="s">
        <v>128</v>
      </c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</row>
    <row r="82" spans="1:123" s="8" customFormat="1">
      <c r="A82" s="65"/>
      <c r="B82" s="65"/>
      <c r="C82" s="65"/>
      <c r="D82" s="65"/>
      <c r="E82" s="65"/>
      <c r="F82" s="65"/>
      <c r="G82" s="65"/>
      <c r="H82" s="65"/>
      <c r="I82" s="64" t="s">
        <v>169</v>
      </c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</row>
    <row r="83" spans="1:123" s="8" customFormat="1">
      <c r="A83" s="65"/>
      <c r="B83" s="65"/>
      <c r="C83" s="65"/>
      <c r="D83" s="65"/>
      <c r="E83" s="65"/>
      <c r="F83" s="65"/>
      <c r="G83" s="65"/>
      <c r="H83" s="65"/>
      <c r="I83" s="64" t="s">
        <v>170</v>
      </c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</row>
    <row r="84" spans="1:123" s="8" customFormat="1">
      <c r="A84" s="65"/>
      <c r="B84" s="65"/>
      <c r="C84" s="65"/>
      <c r="D84" s="65"/>
      <c r="E84" s="65"/>
      <c r="F84" s="65"/>
      <c r="G84" s="65"/>
      <c r="H84" s="65"/>
      <c r="I84" s="64" t="s">
        <v>171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5" t="s">
        <v>57</v>
      </c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</row>
    <row r="85" spans="1:123" s="8" customFormat="1">
      <c r="A85" s="65"/>
      <c r="B85" s="65"/>
      <c r="C85" s="65"/>
      <c r="D85" s="65"/>
      <c r="E85" s="65"/>
      <c r="F85" s="65"/>
      <c r="G85" s="65"/>
      <c r="H85" s="65"/>
      <c r="I85" s="64" t="s">
        <v>132</v>
      </c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5" t="s">
        <v>57</v>
      </c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</row>
    <row r="86" spans="1:123" s="8" customFormat="1">
      <c r="A86" s="65"/>
      <c r="B86" s="65"/>
      <c r="C86" s="65"/>
      <c r="D86" s="65"/>
      <c r="E86" s="65"/>
      <c r="F86" s="65"/>
      <c r="G86" s="65"/>
      <c r="H86" s="65"/>
      <c r="I86" s="64" t="s">
        <v>133</v>
      </c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5" t="s">
        <v>57</v>
      </c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</row>
    <row r="87" spans="1:123" s="8" customFormat="1">
      <c r="A87" s="65"/>
      <c r="B87" s="65"/>
      <c r="C87" s="65"/>
      <c r="D87" s="65"/>
      <c r="E87" s="65"/>
      <c r="F87" s="65"/>
      <c r="G87" s="65"/>
      <c r="H87" s="65"/>
      <c r="I87" s="64" t="s">
        <v>172</v>
      </c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5" t="s">
        <v>57</v>
      </c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</row>
    <row r="88" spans="1:123" s="8" customFormat="1">
      <c r="A88" s="65"/>
      <c r="B88" s="65"/>
      <c r="C88" s="65"/>
      <c r="D88" s="65"/>
      <c r="E88" s="65"/>
      <c r="F88" s="65"/>
      <c r="G88" s="65"/>
      <c r="H88" s="65"/>
      <c r="I88" s="64" t="s">
        <v>132</v>
      </c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5" t="s">
        <v>57</v>
      </c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</row>
    <row r="89" spans="1:123" s="8" customFormat="1">
      <c r="A89" s="65"/>
      <c r="B89" s="65"/>
      <c r="C89" s="65"/>
      <c r="D89" s="65"/>
      <c r="E89" s="65"/>
      <c r="F89" s="65"/>
      <c r="G89" s="65"/>
      <c r="H89" s="65"/>
      <c r="I89" s="64" t="s">
        <v>133</v>
      </c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5" t="s">
        <v>57</v>
      </c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</row>
    <row r="90" spans="1:123" s="8" customFormat="1">
      <c r="A90" s="65"/>
      <c r="B90" s="65"/>
      <c r="C90" s="65"/>
      <c r="D90" s="65"/>
      <c r="E90" s="65"/>
      <c r="F90" s="65"/>
      <c r="G90" s="65"/>
      <c r="H90" s="65"/>
      <c r="I90" s="64" t="s">
        <v>173</v>
      </c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5" t="s">
        <v>57</v>
      </c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</row>
    <row r="91" spans="1:123" s="8" customFormat="1">
      <c r="A91" s="65"/>
      <c r="B91" s="65"/>
      <c r="C91" s="65"/>
      <c r="D91" s="65"/>
      <c r="E91" s="65"/>
      <c r="F91" s="65"/>
      <c r="G91" s="65"/>
      <c r="H91" s="65"/>
      <c r="I91" s="64" t="s">
        <v>132</v>
      </c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5" t="s">
        <v>57</v>
      </c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</row>
    <row r="92" spans="1:123" s="8" customFormat="1">
      <c r="A92" s="65"/>
      <c r="B92" s="65"/>
      <c r="C92" s="65"/>
      <c r="D92" s="65"/>
      <c r="E92" s="65"/>
      <c r="F92" s="65"/>
      <c r="G92" s="65"/>
      <c r="H92" s="65"/>
      <c r="I92" s="64" t="s">
        <v>133</v>
      </c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5" t="s">
        <v>57</v>
      </c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</row>
    <row r="93" spans="1:123" s="8" customFormat="1">
      <c r="A93" s="65"/>
      <c r="B93" s="65"/>
      <c r="C93" s="65"/>
      <c r="D93" s="65"/>
      <c r="E93" s="65"/>
      <c r="F93" s="65"/>
      <c r="G93" s="65"/>
      <c r="H93" s="65"/>
      <c r="I93" s="64" t="s">
        <v>174</v>
      </c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5" t="s">
        <v>57</v>
      </c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</row>
    <row r="94" spans="1:123" s="8" customFormat="1">
      <c r="A94" s="65"/>
      <c r="B94" s="65"/>
      <c r="C94" s="65"/>
      <c r="D94" s="65"/>
      <c r="E94" s="65"/>
      <c r="F94" s="65"/>
      <c r="G94" s="65"/>
      <c r="H94" s="65"/>
      <c r="I94" s="64" t="s">
        <v>132</v>
      </c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5" t="s">
        <v>57</v>
      </c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</row>
    <row r="95" spans="1:123" s="8" customFormat="1">
      <c r="A95" s="65"/>
      <c r="B95" s="65"/>
      <c r="C95" s="65"/>
      <c r="D95" s="65"/>
      <c r="E95" s="65"/>
      <c r="F95" s="65"/>
      <c r="G95" s="65"/>
      <c r="H95" s="65"/>
      <c r="I95" s="64" t="s">
        <v>133</v>
      </c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5" t="s">
        <v>57</v>
      </c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</row>
    <row r="96" spans="1:123" s="8" customFormat="1">
      <c r="A96" s="65" t="s">
        <v>35</v>
      </c>
      <c r="B96" s="65"/>
      <c r="C96" s="65"/>
      <c r="D96" s="65"/>
      <c r="E96" s="65"/>
      <c r="F96" s="65"/>
      <c r="G96" s="65"/>
      <c r="H96" s="65"/>
      <c r="I96" s="64" t="s">
        <v>175</v>
      </c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5" t="s">
        <v>57</v>
      </c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</row>
    <row r="97" spans="1:123" s="8" customFormat="1">
      <c r="A97" s="65"/>
      <c r="B97" s="65"/>
      <c r="C97" s="65"/>
      <c r="D97" s="65"/>
      <c r="E97" s="65"/>
      <c r="F97" s="65"/>
      <c r="G97" s="65"/>
      <c r="H97" s="65"/>
      <c r="I97" s="64" t="s">
        <v>176</v>
      </c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</row>
    <row r="98" spans="1:123" s="8" customFormat="1">
      <c r="A98" s="65"/>
      <c r="B98" s="65"/>
      <c r="C98" s="65"/>
      <c r="D98" s="65"/>
      <c r="E98" s="65"/>
      <c r="F98" s="65"/>
      <c r="G98" s="65"/>
      <c r="H98" s="65"/>
      <c r="I98" s="64" t="s">
        <v>177</v>
      </c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</row>
    <row r="99" spans="1:123" s="8" customFormat="1">
      <c r="A99" s="65"/>
      <c r="B99" s="65"/>
      <c r="C99" s="65"/>
      <c r="D99" s="65"/>
      <c r="E99" s="65"/>
      <c r="F99" s="65"/>
      <c r="G99" s="65"/>
      <c r="H99" s="65"/>
      <c r="I99" s="64" t="s">
        <v>178</v>
      </c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</row>
    <row r="100" spans="1:123" s="8" customFormat="1">
      <c r="A100" s="65"/>
      <c r="B100" s="65"/>
      <c r="C100" s="65"/>
      <c r="D100" s="65"/>
      <c r="E100" s="65"/>
      <c r="F100" s="65"/>
      <c r="G100" s="65"/>
      <c r="H100" s="65"/>
      <c r="I100" s="64" t="s">
        <v>179</v>
      </c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5" t="s">
        <v>57</v>
      </c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</row>
    <row r="101" spans="1:123" s="8" customFormat="1">
      <c r="A101" s="65"/>
      <c r="B101" s="65"/>
      <c r="C101" s="65"/>
      <c r="D101" s="65"/>
      <c r="E101" s="65"/>
      <c r="F101" s="65"/>
      <c r="G101" s="65"/>
      <c r="H101" s="65"/>
      <c r="I101" s="64" t="s">
        <v>180</v>
      </c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5" t="s">
        <v>57</v>
      </c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</row>
    <row r="102" spans="1:123" s="8" customFormat="1">
      <c r="A102" s="65" t="s">
        <v>38</v>
      </c>
      <c r="B102" s="65"/>
      <c r="C102" s="65"/>
      <c r="D102" s="65"/>
      <c r="E102" s="65"/>
      <c r="F102" s="65"/>
      <c r="G102" s="65"/>
      <c r="H102" s="65"/>
      <c r="I102" s="64" t="s">
        <v>181</v>
      </c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</row>
    <row r="103" spans="1:123" s="8" customFormat="1">
      <c r="A103" s="65"/>
      <c r="B103" s="65"/>
      <c r="C103" s="65"/>
      <c r="D103" s="65"/>
      <c r="E103" s="65"/>
      <c r="F103" s="65"/>
      <c r="G103" s="65"/>
      <c r="H103" s="65"/>
      <c r="I103" s="64" t="s">
        <v>182</v>
      </c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</row>
    <row r="104" spans="1:123" s="8" customFormat="1">
      <c r="A104" s="65"/>
      <c r="B104" s="65"/>
      <c r="C104" s="65"/>
      <c r="D104" s="65"/>
      <c r="E104" s="65"/>
      <c r="F104" s="65"/>
      <c r="G104" s="65"/>
      <c r="H104" s="65"/>
      <c r="I104" s="64" t="s">
        <v>76</v>
      </c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</row>
    <row r="105" spans="1:123" s="8" customFormat="1">
      <c r="A105" s="65" t="s">
        <v>41</v>
      </c>
      <c r="B105" s="65"/>
      <c r="C105" s="65"/>
      <c r="D105" s="65"/>
      <c r="E105" s="65"/>
      <c r="F105" s="65"/>
      <c r="G105" s="65"/>
      <c r="H105" s="65"/>
      <c r="I105" s="64" t="s">
        <v>183</v>
      </c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5" t="s">
        <v>185</v>
      </c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</row>
    <row r="106" spans="1:123" s="8" customFormat="1">
      <c r="A106" s="65"/>
      <c r="B106" s="65"/>
      <c r="C106" s="65"/>
      <c r="D106" s="65"/>
      <c r="E106" s="65"/>
      <c r="F106" s="65"/>
      <c r="G106" s="65"/>
      <c r="H106" s="65"/>
      <c r="I106" s="64" t="s">
        <v>184</v>
      </c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</row>
    <row r="107" spans="1:123" s="8" customFormat="1">
      <c r="A107" s="65" t="s">
        <v>186</v>
      </c>
      <c r="B107" s="65"/>
      <c r="C107" s="65"/>
      <c r="D107" s="65"/>
      <c r="E107" s="65"/>
      <c r="F107" s="65"/>
      <c r="G107" s="65"/>
      <c r="H107" s="65"/>
      <c r="I107" s="64" t="s">
        <v>187</v>
      </c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5" t="s">
        <v>185</v>
      </c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</row>
    <row r="108" spans="1:123" s="8" customFormat="1">
      <c r="A108" s="65"/>
      <c r="B108" s="65"/>
      <c r="C108" s="65"/>
      <c r="D108" s="65"/>
      <c r="E108" s="65"/>
      <c r="F108" s="65"/>
      <c r="G108" s="65"/>
      <c r="H108" s="65"/>
      <c r="I108" s="64" t="s">
        <v>168</v>
      </c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</row>
    <row r="109" spans="1:123" s="8" customFormat="1">
      <c r="A109" s="65"/>
      <c r="B109" s="65"/>
      <c r="C109" s="65"/>
      <c r="D109" s="65"/>
      <c r="E109" s="65"/>
      <c r="F109" s="65"/>
      <c r="G109" s="65"/>
      <c r="H109" s="65"/>
      <c r="I109" s="64" t="s">
        <v>128</v>
      </c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</row>
    <row r="110" spans="1:123" s="8" customFormat="1">
      <c r="A110" s="65"/>
      <c r="B110" s="65"/>
      <c r="C110" s="65"/>
      <c r="D110" s="65"/>
      <c r="E110" s="65"/>
      <c r="F110" s="65"/>
      <c r="G110" s="65"/>
      <c r="H110" s="65"/>
      <c r="I110" s="64" t="s">
        <v>169</v>
      </c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</row>
    <row r="111" spans="1:123" s="8" customFormat="1">
      <c r="A111" s="65"/>
      <c r="B111" s="65"/>
      <c r="C111" s="65"/>
      <c r="D111" s="65"/>
      <c r="E111" s="65"/>
      <c r="F111" s="65"/>
      <c r="G111" s="65"/>
      <c r="H111" s="65"/>
      <c r="I111" s="64" t="s">
        <v>170</v>
      </c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</row>
    <row r="112" spans="1:123" s="8" customFormat="1">
      <c r="A112" s="65"/>
      <c r="B112" s="65"/>
      <c r="C112" s="65"/>
      <c r="D112" s="65"/>
      <c r="E112" s="65"/>
      <c r="F112" s="65"/>
      <c r="G112" s="65"/>
      <c r="H112" s="65"/>
      <c r="I112" s="64" t="s">
        <v>171</v>
      </c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5" t="s">
        <v>185</v>
      </c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</row>
    <row r="113" spans="1:123" s="8" customFormat="1">
      <c r="A113" s="65"/>
      <c r="B113" s="65"/>
      <c r="C113" s="65"/>
      <c r="D113" s="65"/>
      <c r="E113" s="65"/>
      <c r="F113" s="65"/>
      <c r="G113" s="65"/>
      <c r="H113" s="65"/>
      <c r="I113" s="64" t="s">
        <v>172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5" t="s">
        <v>185</v>
      </c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</row>
    <row r="114" spans="1:123" s="8" customFormat="1">
      <c r="A114" s="65"/>
      <c r="B114" s="65"/>
      <c r="C114" s="65"/>
      <c r="D114" s="65"/>
      <c r="E114" s="65"/>
      <c r="F114" s="65"/>
      <c r="G114" s="65"/>
      <c r="H114" s="65"/>
      <c r="I114" s="64" t="s">
        <v>173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5" t="s">
        <v>185</v>
      </c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</row>
    <row r="115" spans="1:123" s="8" customFormat="1">
      <c r="A115" s="65"/>
      <c r="B115" s="65"/>
      <c r="C115" s="65"/>
      <c r="D115" s="65"/>
      <c r="E115" s="65"/>
      <c r="F115" s="65"/>
      <c r="G115" s="65"/>
      <c r="H115" s="65"/>
      <c r="I115" s="64" t="s">
        <v>174</v>
      </c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5" t="s">
        <v>185</v>
      </c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</row>
    <row r="116" spans="1:123" s="8" customFormat="1">
      <c r="A116" s="65" t="s">
        <v>188</v>
      </c>
      <c r="B116" s="65"/>
      <c r="C116" s="65"/>
      <c r="D116" s="65"/>
      <c r="E116" s="65"/>
      <c r="F116" s="65"/>
      <c r="G116" s="65"/>
      <c r="H116" s="65"/>
      <c r="I116" s="64" t="s">
        <v>189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5" t="s">
        <v>185</v>
      </c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</row>
    <row r="117" spans="1:123" s="8" customFormat="1">
      <c r="A117" s="65"/>
      <c r="B117" s="65"/>
      <c r="C117" s="65"/>
      <c r="D117" s="65"/>
      <c r="E117" s="65"/>
      <c r="F117" s="65"/>
      <c r="G117" s="65"/>
      <c r="H117" s="65"/>
      <c r="I117" s="64" t="s">
        <v>190</v>
      </c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</row>
    <row r="118" spans="1:123" s="8" customFormat="1">
      <c r="A118" s="65"/>
      <c r="B118" s="65"/>
      <c r="C118" s="65"/>
      <c r="D118" s="65"/>
      <c r="E118" s="65"/>
      <c r="F118" s="65"/>
      <c r="G118" s="65"/>
      <c r="H118" s="65"/>
      <c r="I118" s="64" t="s">
        <v>191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</row>
    <row r="119" spans="1:123" s="8" customFormat="1">
      <c r="A119" s="65"/>
      <c r="B119" s="65"/>
      <c r="C119" s="65"/>
      <c r="D119" s="65"/>
      <c r="E119" s="65"/>
      <c r="F119" s="65"/>
      <c r="G119" s="65"/>
      <c r="H119" s="65"/>
      <c r="I119" s="64" t="s">
        <v>192</v>
      </c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</row>
    <row r="120" spans="1:123" s="8" customFormat="1">
      <c r="A120" s="65" t="s">
        <v>48</v>
      </c>
      <c r="B120" s="65"/>
      <c r="C120" s="65"/>
      <c r="D120" s="65"/>
      <c r="E120" s="65"/>
      <c r="F120" s="65"/>
      <c r="G120" s="65"/>
      <c r="H120" s="65"/>
      <c r="I120" s="64" t="s">
        <v>193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</row>
    <row r="121" spans="1:123" s="8" customFormat="1">
      <c r="A121" s="65"/>
      <c r="B121" s="65"/>
      <c r="C121" s="65"/>
      <c r="D121" s="65"/>
      <c r="E121" s="65"/>
      <c r="F121" s="65"/>
      <c r="G121" s="65"/>
      <c r="H121" s="65"/>
      <c r="I121" s="64" t="s">
        <v>194</v>
      </c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</row>
    <row r="122" spans="1:123" s="8" customFormat="1">
      <c r="A122" s="65"/>
      <c r="B122" s="65"/>
      <c r="C122" s="65"/>
      <c r="D122" s="65"/>
      <c r="E122" s="65"/>
      <c r="F122" s="65"/>
      <c r="G122" s="65"/>
      <c r="H122" s="65"/>
      <c r="I122" s="64" t="s">
        <v>76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</row>
    <row r="123" spans="1:123" s="8" customFormat="1">
      <c r="A123" s="65" t="s">
        <v>50</v>
      </c>
      <c r="B123" s="65"/>
      <c r="C123" s="65"/>
      <c r="D123" s="65"/>
      <c r="E123" s="65"/>
      <c r="F123" s="65"/>
      <c r="G123" s="65"/>
      <c r="H123" s="65"/>
      <c r="I123" s="64" t="s">
        <v>195</v>
      </c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5" t="s">
        <v>196</v>
      </c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</row>
    <row r="124" spans="1:123" s="8" customFormat="1">
      <c r="A124" s="65"/>
      <c r="B124" s="65"/>
      <c r="C124" s="65"/>
      <c r="D124" s="65"/>
      <c r="E124" s="65"/>
      <c r="F124" s="65"/>
      <c r="G124" s="65"/>
      <c r="H124" s="65"/>
      <c r="I124" s="64" t="s">
        <v>184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</row>
    <row r="125" spans="1:123" s="8" customFormat="1">
      <c r="A125" s="65" t="s">
        <v>53</v>
      </c>
      <c r="B125" s="65"/>
      <c r="C125" s="65"/>
      <c r="D125" s="65"/>
      <c r="E125" s="65"/>
      <c r="F125" s="65"/>
      <c r="G125" s="65"/>
      <c r="H125" s="65"/>
      <c r="I125" s="64" t="s">
        <v>197</v>
      </c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5" t="s">
        <v>196</v>
      </c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09"/>
    </row>
    <row r="126" spans="1:123" s="8" customFormat="1">
      <c r="A126" s="65"/>
      <c r="B126" s="65"/>
      <c r="C126" s="65"/>
      <c r="D126" s="65"/>
      <c r="E126" s="65"/>
      <c r="F126" s="65"/>
      <c r="G126" s="65"/>
      <c r="H126" s="65"/>
      <c r="I126" s="64" t="s">
        <v>168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</row>
    <row r="127" spans="1:123" s="8" customFormat="1">
      <c r="A127" s="65"/>
      <c r="B127" s="65"/>
      <c r="C127" s="65"/>
      <c r="D127" s="65"/>
      <c r="E127" s="65"/>
      <c r="F127" s="65"/>
      <c r="G127" s="65"/>
      <c r="H127" s="65"/>
      <c r="I127" s="64" t="s">
        <v>128</v>
      </c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C127" s="109"/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</row>
    <row r="128" spans="1:123" s="8" customFormat="1">
      <c r="A128" s="65"/>
      <c r="B128" s="65"/>
      <c r="C128" s="65"/>
      <c r="D128" s="65"/>
      <c r="E128" s="65"/>
      <c r="F128" s="65"/>
      <c r="G128" s="65"/>
      <c r="H128" s="65"/>
      <c r="I128" s="64" t="s">
        <v>169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</row>
    <row r="129" spans="1:123" s="8" customFormat="1">
      <c r="A129" s="65"/>
      <c r="B129" s="65"/>
      <c r="C129" s="65"/>
      <c r="D129" s="65"/>
      <c r="E129" s="65"/>
      <c r="F129" s="65"/>
      <c r="G129" s="65"/>
      <c r="H129" s="65"/>
      <c r="I129" s="64" t="s">
        <v>170</v>
      </c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</row>
    <row r="130" spans="1:123" s="8" customFormat="1">
      <c r="A130" s="65"/>
      <c r="B130" s="65"/>
      <c r="C130" s="65"/>
      <c r="D130" s="65"/>
      <c r="E130" s="65"/>
      <c r="F130" s="65"/>
      <c r="G130" s="65"/>
      <c r="H130" s="65"/>
      <c r="I130" s="64" t="s">
        <v>171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5" t="s">
        <v>196</v>
      </c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</row>
    <row r="131" spans="1:123" s="8" customFormat="1">
      <c r="A131" s="65"/>
      <c r="B131" s="65"/>
      <c r="C131" s="65"/>
      <c r="D131" s="65"/>
      <c r="E131" s="65"/>
      <c r="F131" s="65"/>
      <c r="G131" s="65"/>
      <c r="H131" s="65"/>
      <c r="I131" s="64" t="s">
        <v>172</v>
      </c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5" t="s">
        <v>196</v>
      </c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</row>
    <row r="132" spans="1:123" s="8" customFormat="1">
      <c r="A132" s="65"/>
      <c r="B132" s="65"/>
      <c r="C132" s="65"/>
      <c r="D132" s="65"/>
      <c r="E132" s="65"/>
      <c r="F132" s="65"/>
      <c r="G132" s="65"/>
      <c r="H132" s="65"/>
      <c r="I132" s="64" t="s">
        <v>173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5" t="s">
        <v>196</v>
      </c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</row>
    <row r="133" spans="1:123" s="8" customFormat="1">
      <c r="A133" s="65"/>
      <c r="B133" s="65"/>
      <c r="C133" s="65"/>
      <c r="D133" s="65"/>
      <c r="E133" s="65"/>
      <c r="F133" s="65"/>
      <c r="G133" s="65"/>
      <c r="H133" s="65"/>
      <c r="I133" s="64" t="s">
        <v>174</v>
      </c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5" t="s">
        <v>196</v>
      </c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</row>
    <row r="134" spans="1:123" s="8" customFormat="1">
      <c r="A134" s="65" t="s">
        <v>71</v>
      </c>
      <c r="B134" s="65"/>
      <c r="C134" s="65"/>
      <c r="D134" s="65"/>
      <c r="E134" s="65"/>
      <c r="F134" s="65"/>
      <c r="G134" s="65"/>
      <c r="H134" s="65"/>
      <c r="I134" s="64" t="s">
        <v>198</v>
      </c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5" t="s">
        <v>196</v>
      </c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</row>
    <row r="135" spans="1:123" s="8" customFormat="1">
      <c r="A135" s="65" t="s">
        <v>92</v>
      </c>
      <c r="B135" s="65"/>
      <c r="C135" s="65"/>
      <c r="D135" s="65"/>
      <c r="E135" s="65"/>
      <c r="F135" s="65"/>
      <c r="G135" s="65"/>
      <c r="H135" s="65"/>
      <c r="I135" s="64" t="s">
        <v>72</v>
      </c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5" t="s">
        <v>33</v>
      </c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09"/>
      <c r="DS135" s="109"/>
    </row>
    <row r="136" spans="1:123" s="8" customFormat="1">
      <c r="A136" s="65"/>
      <c r="B136" s="65"/>
      <c r="C136" s="65"/>
      <c r="D136" s="65"/>
      <c r="E136" s="65"/>
      <c r="F136" s="65"/>
      <c r="G136" s="65"/>
      <c r="H136" s="65"/>
      <c r="I136" s="64" t="s">
        <v>199</v>
      </c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</row>
    <row r="137" spans="1:123" s="8" customFormat="1">
      <c r="A137" s="65" t="s">
        <v>200</v>
      </c>
      <c r="B137" s="65"/>
      <c r="C137" s="65"/>
      <c r="D137" s="65"/>
      <c r="E137" s="65"/>
      <c r="F137" s="65"/>
      <c r="G137" s="65"/>
      <c r="H137" s="65"/>
      <c r="I137" s="64" t="s">
        <v>93</v>
      </c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109"/>
      <c r="DR137" s="109"/>
      <c r="DS137" s="109"/>
    </row>
    <row r="138" spans="1:123" s="8" customFormat="1">
      <c r="A138" s="65"/>
      <c r="B138" s="65"/>
      <c r="C138" s="65"/>
      <c r="D138" s="65"/>
      <c r="E138" s="65"/>
      <c r="F138" s="65"/>
      <c r="G138" s="65"/>
      <c r="H138" s="65"/>
      <c r="I138" s="64" t="s">
        <v>252</v>
      </c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</row>
    <row r="139" spans="1:123" s="8" customFormat="1">
      <c r="A139" s="65"/>
      <c r="B139" s="65"/>
      <c r="C139" s="65"/>
      <c r="D139" s="65"/>
      <c r="E139" s="65"/>
      <c r="F139" s="65"/>
      <c r="G139" s="65"/>
      <c r="H139" s="65"/>
      <c r="I139" s="64" t="s">
        <v>94</v>
      </c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</row>
    <row r="140" spans="1:123" s="8" customFormat="1">
      <c r="A140" s="65" t="s">
        <v>201</v>
      </c>
      <c r="B140" s="65"/>
      <c r="C140" s="65"/>
      <c r="D140" s="65"/>
      <c r="E140" s="65"/>
      <c r="F140" s="65"/>
      <c r="G140" s="65"/>
      <c r="H140" s="65"/>
      <c r="I140" s="64" t="s">
        <v>96</v>
      </c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5" t="s">
        <v>98</v>
      </c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  <c r="DL140" s="77"/>
      <c r="DM140" s="77"/>
      <c r="DN140" s="77"/>
      <c r="DO140" s="77"/>
      <c r="DP140" s="77"/>
      <c r="DQ140" s="77"/>
      <c r="DR140" s="77"/>
      <c r="DS140" s="77"/>
    </row>
    <row r="141" spans="1:123" s="8" customFormat="1">
      <c r="A141" s="65"/>
      <c r="B141" s="65"/>
      <c r="C141" s="65"/>
      <c r="D141" s="65"/>
      <c r="E141" s="65"/>
      <c r="F141" s="65"/>
      <c r="G141" s="65"/>
      <c r="H141" s="65"/>
      <c r="I141" s="64" t="s">
        <v>97</v>
      </c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  <c r="DQ141" s="77"/>
      <c r="DR141" s="77"/>
      <c r="DS141" s="77"/>
    </row>
    <row r="142" spans="1:123" s="8" customFormat="1">
      <c r="A142" s="65" t="s">
        <v>202</v>
      </c>
      <c r="B142" s="65"/>
      <c r="C142" s="65"/>
      <c r="D142" s="65"/>
      <c r="E142" s="65"/>
      <c r="F142" s="65"/>
      <c r="G142" s="65"/>
      <c r="H142" s="65"/>
      <c r="I142" s="64" t="s">
        <v>100</v>
      </c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5" t="s">
        <v>33</v>
      </c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  <c r="CA142" s="109"/>
      <c r="CB142" s="109"/>
      <c r="CC142" s="109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09"/>
      <c r="DE142" s="109"/>
      <c r="DF142" s="109"/>
      <c r="DG142" s="109"/>
      <c r="DH142" s="109"/>
      <c r="DI142" s="109"/>
      <c r="DJ142" s="109"/>
      <c r="DK142" s="109"/>
      <c r="DL142" s="109"/>
      <c r="DM142" s="109"/>
      <c r="DN142" s="109"/>
      <c r="DO142" s="109"/>
      <c r="DP142" s="109"/>
      <c r="DQ142" s="109"/>
      <c r="DR142" s="109"/>
      <c r="DS142" s="109"/>
    </row>
    <row r="143" spans="1:123" s="8" customFormat="1">
      <c r="A143" s="65"/>
      <c r="B143" s="65"/>
      <c r="C143" s="65"/>
      <c r="D143" s="65"/>
      <c r="E143" s="65"/>
      <c r="F143" s="65"/>
      <c r="G143" s="65"/>
      <c r="H143" s="65"/>
      <c r="I143" s="64" t="s">
        <v>101</v>
      </c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5" t="s">
        <v>102</v>
      </c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09"/>
      <c r="DE143" s="109"/>
      <c r="DF143" s="109"/>
      <c r="DG143" s="109"/>
      <c r="DH143" s="109"/>
      <c r="DI143" s="109"/>
      <c r="DJ143" s="109"/>
      <c r="DK143" s="109"/>
      <c r="DL143" s="109"/>
      <c r="DM143" s="109"/>
      <c r="DN143" s="109"/>
      <c r="DO143" s="109"/>
      <c r="DP143" s="109"/>
      <c r="DQ143" s="109"/>
      <c r="DR143" s="109"/>
      <c r="DS143" s="109"/>
    </row>
    <row r="144" spans="1:123" s="8" customFormat="1">
      <c r="A144" s="65" t="s">
        <v>203</v>
      </c>
      <c r="B144" s="65"/>
      <c r="C144" s="65"/>
      <c r="D144" s="65"/>
      <c r="E144" s="65"/>
      <c r="F144" s="65"/>
      <c r="G144" s="65"/>
      <c r="H144" s="65"/>
      <c r="I144" s="64" t="s">
        <v>104</v>
      </c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/>
      <c r="BV144" s="109"/>
      <c r="BW144" s="109"/>
      <c r="BX144" s="109"/>
      <c r="BY144" s="109"/>
      <c r="BZ144" s="109"/>
      <c r="CA144" s="109"/>
      <c r="CB144" s="109"/>
      <c r="CC144" s="109"/>
      <c r="CD144" s="109"/>
      <c r="CE144" s="109"/>
      <c r="CF144" s="109"/>
      <c r="CG144" s="109"/>
      <c r="CH144" s="109"/>
      <c r="CI144" s="109"/>
      <c r="CJ144" s="109"/>
      <c r="CK144" s="109"/>
      <c r="CL144" s="109"/>
      <c r="CM144" s="109"/>
      <c r="CN144" s="109"/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9"/>
      <c r="CY144" s="109"/>
      <c r="CZ144" s="109"/>
      <c r="DA144" s="109"/>
      <c r="DB144" s="109"/>
      <c r="DC144" s="109"/>
      <c r="DD144" s="109"/>
      <c r="DE144" s="109"/>
      <c r="DF144" s="109"/>
      <c r="DG144" s="109"/>
      <c r="DH144" s="109"/>
      <c r="DI144" s="109"/>
      <c r="DJ144" s="109"/>
      <c r="DK144" s="109"/>
      <c r="DL144" s="109"/>
      <c r="DM144" s="109"/>
      <c r="DN144" s="109"/>
      <c r="DO144" s="109"/>
      <c r="DP144" s="109"/>
      <c r="DQ144" s="109"/>
      <c r="DR144" s="109"/>
      <c r="DS144" s="109"/>
    </row>
    <row r="145" spans="1:123" s="8" customFormat="1">
      <c r="A145" s="65"/>
      <c r="B145" s="65"/>
      <c r="C145" s="65"/>
      <c r="D145" s="65"/>
      <c r="E145" s="65"/>
      <c r="F145" s="65"/>
      <c r="G145" s="65"/>
      <c r="H145" s="65"/>
      <c r="I145" s="64" t="s">
        <v>105</v>
      </c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  <c r="BY145" s="109"/>
      <c r="BZ145" s="109"/>
      <c r="CA145" s="109"/>
      <c r="CB145" s="109"/>
      <c r="CC145" s="109"/>
      <c r="CD145" s="109"/>
      <c r="CE145" s="109"/>
      <c r="CF145" s="109"/>
      <c r="CG145" s="109"/>
      <c r="CH145" s="109"/>
      <c r="CI145" s="109"/>
      <c r="CJ145" s="109"/>
      <c r="CK145" s="109"/>
      <c r="CL145" s="109"/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09"/>
    </row>
    <row r="146" spans="1:123" s="8" customFormat="1">
      <c r="A146" s="65"/>
      <c r="B146" s="65"/>
      <c r="C146" s="65"/>
      <c r="D146" s="65"/>
      <c r="E146" s="65"/>
      <c r="F146" s="65"/>
      <c r="G146" s="65"/>
      <c r="H146" s="65"/>
      <c r="I146" s="64" t="s">
        <v>106</v>
      </c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  <c r="BY146" s="109"/>
      <c r="BZ146" s="109"/>
      <c r="CA146" s="109"/>
      <c r="CB146" s="109"/>
      <c r="CC146" s="109"/>
      <c r="CD146" s="109"/>
      <c r="CE146" s="109"/>
      <c r="CF146" s="109"/>
      <c r="CG146" s="109"/>
      <c r="CH146" s="109"/>
      <c r="CI146" s="109"/>
      <c r="CJ146" s="109"/>
      <c r="CK146" s="109"/>
      <c r="CL146" s="109"/>
      <c r="CM146" s="109"/>
      <c r="CN146" s="109"/>
      <c r="CO146" s="109"/>
      <c r="CP146" s="109"/>
      <c r="CQ146" s="109"/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09"/>
      <c r="DE146" s="109"/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09"/>
      <c r="DR146" s="109"/>
      <c r="DS146" s="109"/>
    </row>
    <row r="147" spans="1:123" s="8" customFormat="1">
      <c r="A147" s="65" t="s">
        <v>204</v>
      </c>
      <c r="B147" s="65"/>
      <c r="C147" s="65"/>
      <c r="D147" s="65"/>
      <c r="E147" s="65"/>
      <c r="F147" s="65"/>
      <c r="G147" s="65"/>
      <c r="H147" s="65"/>
      <c r="I147" s="64" t="s">
        <v>205</v>
      </c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5" t="s">
        <v>33</v>
      </c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</row>
    <row r="148" spans="1:123" s="8" customFormat="1">
      <c r="A148" s="65" t="s">
        <v>206</v>
      </c>
      <c r="B148" s="65"/>
      <c r="C148" s="65"/>
      <c r="D148" s="65"/>
      <c r="E148" s="65"/>
      <c r="F148" s="65"/>
      <c r="G148" s="65"/>
      <c r="H148" s="65"/>
      <c r="I148" s="64" t="s">
        <v>207</v>
      </c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5" t="s">
        <v>33</v>
      </c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  <c r="CA148" s="109"/>
      <c r="CB148" s="109"/>
      <c r="CC148" s="109"/>
      <c r="CD148" s="109"/>
      <c r="CE148" s="109"/>
      <c r="CF148" s="109"/>
      <c r="CG148" s="109"/>
      <c r="CH148" s="109"/>
      <c r="CI148" s="109"/>
      <c r="CJ148" s="109"/>
      <c r="CK148" s="109"/>
      <c r="CL148" s="109"/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</row>
    <row r="149" spans="1:123" s="8" customFormat="1">
      <c r="A149" s="65" t="s">
        <v>208</v>
      </c>
      <c r="B149" s="65"/>
      <c r="C149" s="65"/>
      <c r="D149" s="65"/>
      <c r="E149" s="65"/>
      <c r="F149" s="65"/>
      <c r="G149" s="65"/>
      <c r="H149" s="65"/>
      <c r="I149" s="64" t="s">
        <v>209</v>
      </c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5" t="s">
        <v>33</v>
      </c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09"/>
      <c r="CH149" s="109"/>
      <c r="CI149" s="109"/>
      <c r="CJ149" s="109"/>
      <c r="CK149" s="109"/>
      <c r="CL149" s="109"/>
      <c r="CM149" s="109"/>
      <c r="CN149" s="109"/>
      <c r="CO149" s="109"/>
      <c r="CP149" s="109"/>
      <c r="CQ149" s="109"/>
      <c r="CR149" s="109"/>
      <c r="CS149" s="10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</row>
    <row r="150" spans="1:123" s="8" customFormat="1">
      <c r="A150" s="65" t="s">
        <v>210</v>
      </c>
      <c r="B150" s="65"/>
      <c r="C150" s="65"/>
      <c r="D150" s="65"/>
      <c r="E150" s="65"/>
      <c r="F150" s="65"/>
      <c r="G150" s="65"/>
      <c r="H150" s="65"/>
      <c r="I150" s="64" t="s">
        <v>37</v>
      </c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5" t="s">
        <v>33</v>
      </c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09"/>
      <c r="CZ150" s="109"/>
      <c r="DA150" s="109"/>
      <c r="DB150" s="109"/>
      <c r="DC150" s="109"/>
      <c r="DD150" s="109"/>
      <c r="DE150" s="109"/>
      <c r="DF150" s="109"/>
      <c r="DG150" s="109"/>
      <c r="DH150" s="109"/>
      <c r="DI150" s="109"/>
      <c r="DJ150" s="109"/>
      <c r="DK150" s="109"/>
      <c r="DL150" s="109"/>
      <c r="DM150" s="109"/>
      <c r="DN150" s="109"/>
      <c r="DO150" s="109"/>
      <c r="DP150" s="109"/>
      <c r="DQ150" s="109"/>
      <c r="DR150" s="109"/>
      <c r="DS150" s="109"/>
    </row>
    <row r="151" spans="1:123" s="8" customFormat="1">
      <c r="A151" s="65" t="s">
        <v>211</v>
      </c>
      <c r="B151" s="65"/>
      <c r="C151" s="65"/>
      <c r="D151" s="65"/>
      <c r="E151" s="65"/>
      <c r="F151" s="65"/>
      <c r="G151" s="65"/>
      <c r="H151" s="65"/>
      <c r="I151" s="64" t="s">
        <v>42</v>
      </c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5" t="s">
        <v>47</v>
      </c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09"/>
      <c r="CZ151" s="109"/>
      <c r="DA151" s="109"/>
      <c r="DB151" s="109"/>
      <c r="DC151" s="109"/>
      <c r="DD151" s="109"/>
      <c r="DE151" s="109"/>
      <c r="DF151" s="109"/>
      <c r="DG151" s="109"/>
      <c r="DH151" s="109"/>
      <c r="DI151" s="109"/>
      <c r="DJ151" s="109"/>
      <c r="DK151" s="109"/>
      <c r="DL151" s="109"/>
      <c r="DM151" s="109"/>
      <c r="DN151" s="109"/>
      <c r="DO151" s="109"/>
      <c r="DP151" s="109"/>
      <c r="DQ151" s="109"/>
      <c r="DR151" s="109"/>
      <c r="DS151" s="109"/>
    </row>
    <row r="152" spans="1:123" s="8" customFormat="1">
      <c r="A152" s="65"/>
      <c r="B152" s="65"/>
      <c r="C152" s="65"/>
      <c r="D152" s="65"/>
      <c r="E152" s="65"/>
      <c r="F152" s="65"/>
      <c r="G152" s="65"/>
      <c r="H152" s="65"/>
      <c r="I152" s="64" t="s">
        <v>43</v>
      </c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109"/>
      <c r="DR152" s="109"/>
      <c r="DS152" s="109"/>
    </row>
    <row r="153" spans="1:123" s="8" customFormat="1">
      <c r="A153" s="65"/>
      <c r="B153" s="65"/>
      <c r="C153" s="65"/>
      <c r="D153" s="65"/>
      <c r="E153" s="65"/>
      <c r="F153" s="65"/>
      <c r="G153" s="65"/>
      <c r="H153" s="65"/>
      <c r="I153" s="64" t="s">
        <v>212</v>
      </c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  <c r="CA153" s="109"/>
      <c r="CB153" s="109"/>
      <c r="CC153" s="109"/>
      <c r="CD153" s="109"/>
      <c r="CE153" s="109"/>
      <c r="CF153" s="109"/>
      <c r="CG153" s="109"/>
      <c r="CH153" s="109"/>
      <c r="CI153" s="109"/>
      <c r="CJ153" s="109"/>
      <c r="CK153" s="109"/>
      <c r="CL153" s="109"/>
      <c r="CM153" s="109"/>
      <c r="CN153" s="109"/>
      <c r="CO153" s="109"/>
      <c r="CP153" s="109"/>
      <c r="CQ153" s="109"/>
      <c r="CR153" s="109"/>
      <c r="CS153" s="109"/>
      <c r="CT153" s="109"/>
      <c r="CU153" s="109"/>
      <c r="CV153" s="109"/>
      <c r="CW153" s="109"/>
      <c r="CX153" s="109"/>
      <c r="CY153" s="109"/>
      <c r="CZ153" s="109"/>
      <c r="DA153" s="109"/>
      <c r="DB153" s="109"/>
      <c r="DC153" s="109"/>
      <c r="DD153" s="109"/>
      <c r="DE153" s="109"/>
      <c r="DF153" s="109"/>
      <c r="DG153" s="109"/>
      <c r="DH153" s="109"/>
      <c r="DI153" s="109"/>
      <c r="DJ153" s="109"/>
      <c r="DK153" s="109"/>
      <c r="DL153" s="109"/>
      <c r="DM153" s="109"/>
      <c r="DN153" s="109"/>
      <c r="DO153" s="109"/>
      <c r="DP153" s="109"/>
      <c r="DQ153" s="109"/>
      <c r="DR153" s="109"/>
      <c r="DS153" s="109"/>
    </row>
    <row r="154" spans="1:123" s="8" customFormat="1" ht="15.75" customHeight="1">
      <c r="A154" s="65" t="s">
        <v>213</v>
      </c>
      <c r="B154" s="65"/>
      <c r="C154" s="65"/>
      <c r="D154" s="65"/>
      <c r="E154" s="65"/>
      <c r="F154" s="65"/>
      <c r="G154" s="65"/>
      <c r="H154" s="65"/>
      <c r="I154" s="64" t="s">
        <v>88</v>
      </c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87"/>
      <c r="CI154" s="87"/>
      <c r="CJ154" s="87"/>
      <c r="CK154" s="87"/>
      <c r="CL154" s="87"/>
      <c r="CM154" s="87"/>
      <c r="CN154" s="87"/>
      <c r="CO154" s="87"/>
      <c r="CP154" s="87"/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7"/>
      <c r="DG154" s="87"/>
      <c r="DH154" s="87"/>
      <c r="DI154" s="87"/>
      <c r="DJ154" s="87"/>
      <c r="DK154" s="87"/>
      <c r="DL154" s="87"/>
      <c r="DM154" s="87"/>
      <c r="DN154" s="87"/>
      <c r="DO154" s="87"/>
      <c r="DP154" s="87"/>
      <c r="DQ154" s="87"/>
      <c r="DR154" s="87"/>
      <c r="DS154" s="87"/>
    </row>
    <row r="155" spans="1:123" s="8" customFormat="1">
      <c r="A155" s="65"/>
      <c r="B155" s="65"/>
      <c r="C155" s="65"/>
      <c r="D155" s="65"/>
      <c r="E155" s="65"/>
      <c r="F155" s="65"/>
      <c r="G155" s="65"/>
      <c r="H155" s="65"/>
      <c r="I155" s="64" t="s">
        <v>89</v>
      </c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87"/>
      <c r="CH155" s="87"/>
      <c r="CI155" s="87"/>
      <c r="CJ155" s="87"/>
      <c r="CK155" s="87"/>
      <c r="CL155" s="87"/>
      <c r="CM155" s="87"/>
      <c r="CN155" s="87"/>
      <c r="CO155" s="87"/>
      <c r="CP155" s="87"/>
      <c r="CQ155" s="87"/>
      <c r="CR155" s="87"/>
      <c r="CS155" s="87"/>
      <c r="CT155" s="87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7"/>
      <c r="DG155" s="87"/>
      <c r="DH155" s="87"/>
      <c r="DI155" s="87"/>
      <c r="DJ155" s="87"/>
      <c r="DK155" s="87"/>
      <c r="DL155" s="87"/>
      <c r="DM155" s="87"/>
      <c r="DN155" s="87"/>
      <c r="DO155" s="87"/>
      <c r="DP155" s="87"/>
      <c r="DQ155" s="87"/>
      <c r="DR155" s="87"/>
      <c r="DS155" s="87"/>
    </row>
    <row r="156" spans="1:123" s="8" customFormat="1">
      <c r="A156" s="65"/>
      <c r="B156" s="65"/>
      <c r="C156" s="65"/>
      <c r="D156" s="65"/>
      <c r="E156" s="65"/>
      <c r="F156" s="65"/>
      <c r="G156" s="65"/>
      <c r="H156" s="65"/>
      <c r="I156" s="64" t="s">
        <v>214</v>
      </c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7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</row>
    <row r="157" spans="1:123" s="8" customFormat="1">
      <c r="A157" s="65"/>
      <c r="B157" s="65"/>
      <c r="C157" s="65"/>
      <c r="D157" s="65"/>
      <c r="E157" s="65"/>
      <c r="F157" s="65"/>
      <c r="G157" s="65"/>
      <c r="H157" s="65"/>
      <c r="I157" s="64" t="s">
        <v>215</v>
      </c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87"/>
      <c r="CH157" s="87"/>
      <c r="CI157" s="87"/>
      <c r="CJ157" s="87"/>
      <c r="CK157" s="87"/>
      <c r="CL157" s="87"/>
      <c r="CM157" s="87"/>
      <c r="CN157" s="87"/>
      <c r="CO157" s="87"/>
      <c r="CP157" s="87"/>
      <c r="CQ157" s="87"/>
      <c r="CR157" s="87"/>
      <c r="CS157" s="87"/>
      <c r="CT157" s="87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  <c r="DG157" s="87"/>
      <c r="DH157" s="87"/>
      <c r="DI157" s="87"/>
      <c r="DJ157" s="87"/>
      <c r="DK157" s="87"/>
      <c r="DL157" s="87"/>
      <c r="DM157" s="87"/>
      <c r="DN157" s="87"/>
      <c r="DO157" s="87"/>
      <c r="DP157" s="87"/>
      <c r="DQ157" s="87"/>
      <c r="DR157" s="87"/>
      <c r="DS157" s="87"/>
    </row>
    <row r="158" spans="1:123" s="8" customFormat="1">
      <c r="A158" s="65"/>
      <c r="B158" s="65"/>
      <c r="C158" s="65"/>
      <c r="D158" s="65"/>
      <c r="E158" s="65"/>
      <c r="F158" s="65"/>
      <c r="G158" s="65"/>
      <c r="H158" s="65"/>
      <c r="I158" s="64" t="s">
        <v>216</v>
      </c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</row>
    <row r="159" spans="1:12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23" s="18" customFormat="1" ht="11.25">
      <c r="A160" s="17" t="s">
        <v>292</v>
      </c>
    </row>
  </sheetData>
  <mergeCells count="651">
    <mergeCell ref="CB154:CW158"/>
    <mergeCell ref="BF154:CA158"/>
    <mergeCell ref="CB147:CW147"/>
    <mergeCell ref="BF147:CA147"/>
    <mergeCell ref="CB47:CW47"/>
    <mergeCell ref="BF47:CA47"/>
    <mergeCell ref="CB46:CW46"/>
    <mergeCell ref="CB36:CW36"/>
    <mergeCell ref="BF36:CA36"/>
    <mergeCell ref="I7:AO7"/>
    <mergeCell ref="I5:AO5"/>
    <mergeCell ref="I6:AO6"/>
    <mergeCell ref="I9:AO9"/>
    <mergeCell ref="CX7:DS7"/>
    <mergeCell ref="A1:DS1"/>
    <mergeCell ref="A3:H3"/>
    <mergeCell ref="I3:AO3"/>
    <mergeCell ref="AP3:BE3"/>
    <mergeCell ref="BF3:CA3"/>
    <mergeCell ref="CB3:CW3"/>
    <mergeCell ref="CX3:DS3"/>
    <mergeCell ref="A4:H4"/>
    <mergeCell ref="I4:AO4"/>
    <mergeCell ref="AP4:BE4"/>
    <mergeCell ref="BF4:CA4"/>
    <mergeCell ref="CB4:CW4"/>
    <mergeCell ref="CX4:DS4"/>
    <mergeCell ref="A5:H6"/>
    <mergeCell ref="AP5:BE6"/>
    <mergeCell ref="BF7:CA7"/>
    <mergeCell ref="CB7:CW7"/>
    <mergeCell ref="BF6:DS6"/>
    <mergeCell ref="CX48:DS48"/>
    <mergeCell ref="A11:H11"/>
    <mergeCell ref="I11:AO11"/>
    <mergeCell ref="AP11:BE11"/>
    <mergeCell ref="BF11:CA11"/>
    <mergeCell ref="CX11:DS11"/>
    <mergeCell ref="A48:H48"/>
    <mergeCell ref="I48:AO48"/>
    <mergeCell ref="AP48:BE48"/>
    <mergeCell ref="BF48:CA48"/>
    <mergeCell ref="CB48:CW48"/>
    <mergeCell ref="I12:AO12"/>
    <mergeCell ref="I13:AO13"/>
    <mergeCell ref="A12:H12"/>
    <mergeCell ref="CX47:DS47"/>
    <mergeCell ref="I14:AO14"/>
    <mergeCell ref="I15:AO15"/>
    <mergeCell ref="I16:AO16"/>
    <mergeCell ref="I17:AO17"/>
    <mergeCell ref="I18:AO18"/>
    <mergeCell ref="BF46:CA46"/>
    <mergeCell ref="I19:AO19"/>
    <mergeCell ref="I20:AO20"/>
    <mergeCell ref="I29:AO29"/>
    <mergeCell ref="AP36:BE36"/>
    <mergeCell ref="A47:H47"/>
    <mergeCell ref="I47:AO47"/>
    <mergeCell ref="AP47:BE47"/>
    <mergeCell ref="A46:H46"/>
    <mergeCell ref="I46:AO46"/>
    <mergeCell ref="AP46:BE46"/>
    <mergeCell ref="CX46:DS46"/>
    <mergeCell ref="CX40:DS44"/>
    <mergeCell ref="I42:AO42"/>
    <mergeCell ref="I43:AO43"/>
    <mergeCell ref="I44:AO44"/>
    <mergeCell ref="A45:H45"/>
    <mergeCell ref="I45:AO45"/>
    <mergeCell ref="AP45:BE45"/>
    <mergeCell ref="BF45:CA45"/>
    <mergeCell ref="CB45:CW45"/>
    <mergeCell ref="CX45:DS45"/>
    <mergeCell ref="I40:AO40"/>
    <mergeCell ref="A40:H44"/>
    <mergeCell ref="AP40:BE44"/>
    <mergeCell ref="BF40:CA44"/>
    <mergeCell ref="CB40:CW44"/>
    <mergeCell ref="I41:AO41"/>
    <mergeCell ref="CX39:DS39"/>
    <mergeCell ref="A38:H38"/>
    <mergeCell ref="I38:AO38"/>
    <mergeCell ref="AP38:BE38"/>
    <mergeCell ref="BF38:CA38"/>
    <mergeCell ref="CB38:CW38"/>
    <mergeCell ref="CX38:DS38"/>
    <mergeCell ref="A37:H37"/>
    <mergeCell ref="I37:AO37"/>
    <mergeCell ref="AP37:BE37"/>
    <mergeCell ref="BF37:CA37"/>
    <mergeCell ref="CB37:CW37"/>
    <mergeCell ref="CX37:DS37"/>
    <mergeCell ref="A39:H39"/>
    <mergeCell ref="I39:AO39"/>
    <mergeCell ref="AP39:BE39"/>
    <mergeCell ref="BF39:CA39"/>
    <mergeCell ref="CB39:CW39"/>
    <mergeCell ref="CX36:DS36"/>
    <mergeCell ref="A35:H35"/>
    <mergeCell ref="I35:AO35"/>
    <mergeCell ref="AP35:BE35"/>
    <mergeCell ref="BF35:CA35"/>
    <mergeCell ref="CB35:CW35"/>
    <mergeCell ref="CX35:DS35"/>
    <mergeCell ref="CX29:DS33"/>
    <mergeCell ref="I31:AO31"/>
    <mergeCell ref="I32:AO32"/>
    <mergeCell ref="I33:AO33"/>
    <mergeCell ref="A34:H34"/>
    <mergeCell ref="I34:AO34"/>
    <mergeCell ref="AP34:BE34"/>
    <mergeCell ref="BF34:CA34"/>
    <mergeCell ref="CB34:CW34"/>
    <mergeCell ref="CX34:DS34"/>
    <mergeCell ref="A29:H33"/>
    <mergeCell ref="AP29:BE33"/>
    <mergeCell ref="BF29:CA33"/>
    <mergeCell ref="CB29:CW33"/>
    <mergeCell ref="I30:AO30"/>
    <mergeCell ref="A36:H36"/>
    <mergeCell ref="I36:AO36"/>
    <mergeCell ref="A28:H28"/>
    <mergeCell ref="I28:AO28"/>
    <mergeCell ref="AP28:BE28"/>
    <mergeCell ref="BF28:CA28"/>
    <mergeCell ref="CB28:CW28"/>
    <mergeCell ref="CX28:DS28"/>
    <mergeCell ref="A27:H27"/>
    <mergeCell ref="I27:AO27"/>
    <mergeCell ref="AP27:BE27"/>
    <mergeCell ref="BF27:CA27"/>
    <mergeCell ref="CB27:CW27"/>
    <mergeCell ref="CX27:DS27"/>
    <mergeCell ref="I26:AO26"/>
    <mergeCell ref="AP26:BE26"/>
    <mergeCell ref="BF26:CA26"/>
    <mergeCell ref="CB26:CW26"/>
    <mergeCell ref="CX26:DS26"/>
    <mergeCell ref="CB24:CW24"/>
    <mergeCell ref="CX24:DS24"/>
    <mergeCell ref="A25:H25"/>
    <mergeCell ref="I25:AO25"/>
    <mergeCell ref="AP25:BE25"/>
    <mergeCell ref="BF25:CA25"/>
    <mergeCell ref="CB25:CW25"/>
    <mergeCell ref="CX25:DS25"/>
    <mergeCell ref="A10:H10"/>
    <mergeCell ref="AP10:BE10"/>
    <mergeCell ref="BF10:CA10"/>
    <mergeCell ref="CB10:CW10"/>
    <mergeCell ref="CX10:DS10"/>
    <mergeCell ref="AP12:BE12"/>
    <mergeCell ref="BF12:CA12"/>
    <mergeCell ref="CB11:CW11"/>
    <mergeCell ref="A8:H9"/>
    <mergeCell ref="AP8:BE9"/>
    <mergeCell ref="BF8:CA9"/>
    <mergeCell ref="I10:AO10"/>
    <mergeCell ref="I8:AO8"/>
    <mergeCell ref="CB8:CW9"/>
    <mergeCell ref="CX8:DS9"/>
    <mergeCell ref="CB15:CW15"/>
    <mergeCell ref="CX15:DS15"/>
    <mergeCell ref="CB12:CW12"/>
    <mergeCell ref="CX12:DS12"/>
    <mergeCell ref="A13:H13"/>
    <mergeCell ref="AP13:BE13"/>
    <mergeCell ref="BF13:CA13"/>
    <mergeCell ref="A16:H16"/>
    <mergeCell ref="AP16:BE16"/>
    <mergeCell ref="BF16:CA16"/>
    <mergeCell ref="CB16:CW16"/>
    <mergeCell ref="CX16:DS16"/>
    <mergeCell ref="A14:H14"/>
    <mergeCell ref="AP14:BE14"/>
    <mergeCell ref="BF14:CA14"/>
    <mergeCell ref="CB14:CW14"/>
    <mergeCell ref="CX14:DS14"/>
    <mergeCell ref="CB13:CW13"/>
    <mergeCell ref="CX13:DS13"/>
    <mergeCell ref="A15:H15"/>
    <mergeCell ref="AP15:BE15"/>
    <mergeCell ref="BF15:CA15"/>
    <mergeCell ref="CB23:CW23"/>
    <mergeCell ref="CX23:DS23"/>
    <mergeCell ref="A17:H22"/>
    <mergeCell ref="AP17:BE22"/>
    <mergeCell ref="BF17:CA22"/>
    <mergeCell ref="CB17:CW22"/>
    <mergeCell ref="CX17:DS22"/>
    <mergeCell ref="A50:H50"/>
    <mergeCell ref="I50:AO50"/>
    <mergeCell ref="AP50:BE50"/>
    <mergeCell ref="BF50:CA50"/>
    <mergeCell ref="CB50:CW50"/>
    <mergeCell ref="CX50:DS50"/>
    <mergeCell ref="A24:H24"/>
    <mergeCell ref="I24:AO24"/>
    <mergeCell ref="AP24:BE24"/>
    <mergeCell ref="BF24:CA24"/>
    <mergeCell ref="I23:AO23"/>
    <mergeCell ref="I21:AO21"/>
    <mergeCell ref="I22:AO22"/>
    <mergeCell ref="A23:H23"/>
    <mergeCell ref="AP23:BE23"/>
    <mergeCell ref="BF23:CA23"/>
    <mergeCell ref="A26:H26"/>
    <mergeCell ref="CX51:DS56"/>
    <mergeCell ref="I54:AO54"/>
    <mergeCell ref="I53:AO53"/>
    <mergeCell ref="I52:AO52"/>
    <mergeCell ref="I51:AO51"/>
    <mergeCell ref="CX49:DS49"/>
    <mergeCell ref="CB49:CW49"/>
    <mergeCell ref="I56:AO56"/>
    <mergeCell ref="A51:H56"/>
    <mergeCell ref="AP51:BE56"/>
    <mergeCell ref="BF51:CA56"/>
    <mergeCell ref="CB51:CW56"/>
    <mergeCell ref="I55:AO55"/>
    <mergeCell ref="A49:H49"/>
    <mergeCell ref="I49:AO49"/>
    <mergeCell ref="AP49:BE49"/>
    <mergeCell ref="BF49:CA49"/>
    <mergeCell ref="A57:H57"/>
    <mergeCell ref="I57:AO57"/>
    <mergeCell ref="AP57:BE57"/>
    <mergeCell ref="BF57:CA57"/>
    <mergeCell ref="CB57:CW57"/>
    <mergeCell ref="CX57:DS57"/>
    <mergeCell ref="A58:H58"/>
    <mergeCell ref="I58:AO58"/>
    <mergeCell ref="AP58:BE58"/>
    <mergeCell ref="BF58:CA58"/>
    <mergeCell ref="CB58:CW58"/>
    <mergeCell ref="CX58:DS58"/>
    <mergeCell ref="A59:H59"/>
    <mergeCell ref="I59:AO59"/>
    <mergeCell ref="AP59:BE59"/>
    <mergeCell ref="BF59:CA59"/>
    <mergeCell ref="CB59:CW59"/>
    <mergeCell ref="CX59:DS59"/>
    <mergeCell ref="A60:H60"/>
    <mergeCell ref="I60:AO60"/>
    <mergeCell ref="AP60:BE60"/>
    <mergeCell ref="BF60:CA60"/>
    <mergeCell ref="CB60:CW60"/>
    <mergeCell ref="CX60:DS60"/>
    <mergeCell ref="A61:H61"/>
    <mergeCell ref="I61:AO61"/>
    <mergeCell ref="AP61:BE61"/>
    <mergeCell ref="BF61:CA61"/>
    <mergeCell ref="CB61:CW61"/>
    <mergeCell ref="CX61:DS61"/>
    <mergeCell ref="CX63:DS64"/>
    <mergeCell ref="A62:H62"/>
    <mergeCell ref="I62:AO62"/>
    <mergeCell ref="AP62:BE62"/>
    <mergeCell ref="BF62:CA62"/>
    <mergeCell ref="CB62:CW62"/>
    <mergeCell ref="CX62:DS62"/>
    <mergeCell ref="I64:AO64"/>
    <mergeCell ref="A63:H64"/>
    <mergeCell ref="AP63:BE64"/>
    <mergeCell ref="BF63:CA64"/>
    <mergeCell ref="CB63:CW64"/>
    <mergeCell ref="I63:AO63"/>
    <mergeCell ref="A65:H65"/>
    <mergeCell ref="I65:AO65"/>
    <mergeCell ref="AP65:BE65"/>
    <mergeCell ref="BF65:CA65"/>
    <mergeCell ref="CB65:CW65"/>
    <mergeCell ref="CX65:DS65"/>
    <mergeCell ref="A66:H66"/>
    <mergeCell ref="I66:AO66"/>
    <mergeCell ref="AP66:BE66"/>
    <mergeCell ref="BF66:CA66"/>
    <mergeCell ref="CB66:CW66"/>
    <mergeCell ref="CX66:DS66"/>
    <mergeCell ref="A67:H67"/>
    <mergeCell ref="I67:AO67"/>
    <mergeCell ref="AP67:BE67"/>
    <mergeCell ref="BF67:CA67"/>
    <mergeCell ref="CB67:CW67"/>
    <mergeCell ref="CX67:DS67"/>
    <mergeCell ref="A68:H68"/>
    <mergeCell ref="I68:AO68"/>
    <mergeCell ref="AP68:BE68"/>
    <mergeCell ref="BF68:CA68"/>
    <mergeCell ref="CB68:CW68"/>
    <mergeCell ref="CX68:DS68"/>
    <mergeCell ref="A69:H69"/>
    <mergeCell ref="I69:AO69"/>
    <mergeCell ref="AP69:BE69"/>
    <mergeCell ref="BF69:CA69"/>
    <mergeCell ref="CB69:CW69"/>
    <mergeCell ref="CX69:DS69"/>
    <mergeCell ref="CX71:DS72"/>
    <mergeCell ref="A70:H70"/>
    <mergeCell ref="I70:AO70"/>
    <mergeCell ref="AP70:BE70"/>
    <mergeCell ref="BF70:CA70"/>
    <mergeCell ref="CB70:CW70"/>
    <mergeCell ref="CX70:DS70"/>
    <mergeCell ref="I72:AO72"/>
    <mergeCell ref="A71:H72"/>
    <mergeCell ref="AP71:BE72"/>
    <mergeCell ref="BF71:CA72"/>
    <mergeCell ref="CB71:CW72"/>
    <mergeCell ref="I71:AO71"/>
    <mergeCell ref="A73:H73"/>
    <mergeCell ref="I73:AO73"/>
    <mergeCell ref="AP73:BE73"/>
    <mergeCell ref="BF73:CA73"/>
    <mergeCell ref="CB73:CW73"/>
    <mergeCell ref="CX73:DS73"/>
    <mergeCell ref="A74:H74"/>
    <mergeCell ref="I74:AO74"/>
    <mergeCell ref="AP74:BE74"/>
    <mergeCell ref="BF74:CA74"/>
    <mergeCell ref="CB74:CW74"/>
    <mergeCell ref="CX74:DS74"/>
    <mergeCell ref="A75:H75"/>
    <mergeCell ref="I75:AO75"/>
    <mergeCell ref="AP75:BE75"/>
    <mergeCell ref="BF75:CA75"/>
    <mergeCell ref="CB75:CW75"/>
    <mergeCell ref="CX75:DS75"/>
    <mergeCell ref="A76:H76"/>
    <mergeCell ref="I76:AO76"/>
    <mergeCell ref="AP76:BE76"/>
    <mergeCell ref="BF76:CA76"/>
    <mergeCell ref="CB76:CW76"/>
    <mergeCell ref="CX76:DS76"/>
    <mergeCell ref="A77:H77"/>
    <mergeCell ref="I77:AO77"/>
    <mergeCell ref="AP77:BE77"/>
    <mergeCell ref="BF77:CA77"/>
    <mergeCell ref="CB77:CW77"/>
    <mergeCell ref="CX77:DS77"/>
    <mergeCell ref="CX79:DS83"/>
    <mergeCell ref="I81:AO81"/>
    <mergeCell ref="I80:AO80"/>
    <mergeCell ref="I79:AO79"/>
    <mergeCell ref="A78:H78"/>
    <mergeCell ref="I78:AO78"/>
    <mergeCell ref="AP78:BE78"/>
    <mergeCell ref="BF78:CA78"/>
    <mergeCell ref="CB78:CW78"/>
    <mergeCell ref="CX78:DS78"/>
    <mergeCell ref="I83:AO83"/>
    <mergeCell ref="A79:H83"/>
    <mergeCell ref="AP79:BE83"/>
    <mergeCell ref="BF79:CA83"/>
    <mergeCell ref="CB79:CW83"/>
    <mergeCell ref="I82:AO82"/>
    <mergeCell ref="A84:H84"/>
    <mergeCell ref="I84:AO84"/>
    <mergeCell ref="AP84:BE84"/>
    <mergeCell ref="BF84:CA84"/>
    <mergeCell ref="CB84:CW84"/>
    <mergeCell ref="CX84:DS84"/>
    <mergeCell ref="A85:H85"/>
    <mergeCell ref="I85:AO85"/>
    <mergeCell ref="AP85:BE85"/>
    <mergeCell ref="BF85:CA85"/>
    <mergeCell ref="CB85:CW85"/>
    <mergeCell ref="CX85:DS85"/>
    <mergeCell ref="A86:H86"/>
    <mergeCell ref="I86:AO86"/>
    <mergeCell ref="AP86:BE86"/>
    <mergeCell ref="BF86:CA86"/>
    <mergeCell ref="CB86:CW86"/>
    <mergeCell ref="CX86:DS86"/>
    <mergeCell ref="A87:H87"/>
    <mergeCell ref="I87:AO87"/>
    <mergeCell ref="AP87:BE87"/>
    <mergeCell ref="BF87:CA87"/>
    <mergeCell ref="CB87:CW87"/>
    <mergeCell ref="CX87:DS87"/>
    <mergeCell ref="A88:H88"/>
    <mergeCell ref="I88:AO88"/>
    <mergeCell ref="AP88:BE88"/>
    <mergeCell ref="BF88:CA88"/>
    <mergeCell ref="CB88:CW88"/>
    <mergeCell ref="CX88:DS88"/>
    <mergeCell ref="A89:H89"/>
    <mergeCell ref="I89:AO89"/>
    <mergeCell ref="AP89:BE89"/>
    <mergeCell ref="BF89:CA89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91:H91"/>
    <mergeCell ref="I91:AO91"/>
    <mergeCell ref="AP91:BE91"/>
    <mergeCell ref="BF91:CA91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3:H93"/>
    <mergeCell ref="I93:AO93"/>
    <mergeCell ref="AP93:BE93"/>
    <mergeCell ref="BF93:CA93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CX96:DS99"/>
    <mergeCell ref="I97:AO97"/>
    <mergeCell ref="I96:AO96"/>
    <mergeCell ref="A95:H95"/>
    <mergeCell ref="I95:AO95"/>
    <mergeCell ref="AP95:BE95"/>
    <mergeCell ref="BF95:CA95"/>
    <mergeCell ref="CB95:CW95"/>
    <mergeCell ref="CX95:DS95"/>
    <mergeCell ref="I99:AO99"/>
    <mergeCell ref="A96:H99"/>
    <mergeCell ref="AP96:BE99"/>
    <mergeCell ref="BF96:CA99"/>
    <mergeCell ref="CB96:CW99"/>
    <mergeCell ref="I98:AO98"/>
    <mergeCell ref="A100:H100"/>
    <mergeCell ref="I100:AO100"/>
    <mergeCell ref="AP100:BE100"/>
    <mergeCell ref="BF100:CA100"/>
    <mergeCell ref="CB100:CW100"/>
    <mergeCell ref="CX100:DS100"/>
    <mergeCell ref="CX102:DS103"/>
    <mergeCell ref="A101:H101"/>
    <mergeCell ref="I101:AO101"/>
    <mergeCell ref="AP101:BE101"/>
    <mergeCell ref="BF101:CA101"/>
    <mergeCell ref="CB101:CW101"/>
    <mergeCell ref="CX101:DS101"/>
    <mergeCell ref="I103:AO103"/>
    <mergeCell ref="A102:H103"/>
    <mergeCell ref="AP102:BE103"/>
    <mergeCell ref="BF102:CA103"/>
    <mergeCell ref="CB102:CW103"/>
    <mergeCell ref="I102:AO102"/>
    <mergeCell ref="CX105:DS106"/>
    <mergeCell ref="A104:H104"/>
    <mergeCell ref="I104:AO104"/>
    <mergeCell ref="AP104:BE104"/>
    <mergeCell ref="BF104:CA104"/>
    <mergeCell ref="CB104:CW104"/>
    <mergeCell ref="CX104:DS104"/>
    <mergeCell ref="CX107:DS111"/>
    <mergeCell ref="I109:AO109"/>
    <mergeCell ref="I108:AO108"/>
    <mergeCell ref="I107:AO107"/>
    <mergeCell ref="I106:AO106"/>
    <mergeCell ref="I110:AO110"/>
    <mergeCell ref="A105:H106"/>
    <mergeCell ref="AP105:BE106"/>
    <mergeCell ref="BF105:CA106"/>
    <mergeCell ref="CB105:CW106"/>
    <mergeCell ref="I105:AO105"/>
    <mergeCell ref="I111:AO111"/>
    <mergeCell ref="A107:H111"/>
    <mergeCell ref="AP107:BE111"/>
    <mergeCell ref="BF107:CA111"/>
    <mergeCell ref="CB107:CW111"/>
    <mergeCell ref="A112:H112"/>
    <mergeCell ref="I112:AO112"/>
    <mergeCell ref="AP112:BE112"/>
    <mergeCell ref="BF112:CA112"/>
    <mergeCell ref="CB112:CW112"/>
    <mergeCell ref="CX112:DS112"/>
    <mergeCell ref="A113:H113"/>
    <mergeCell ref="I113:AO113"/>
    <mergeCell ref="AP113:BE113"/>
    <mergeCell ref="BF113:CA113"/>
    <mergeCell ref="CB113:CW113"/>
    <mergeCell ref="CX113:DS113"/>
    <mergeCell ref="A114:H114"/>
    <mergeCell ref="I114:AO114"/>
    <mergeCell ref="AP114:BE114"/>
    <mergeCell ref="BF114:CA114"/>
    <mergeCell ref="CB114:CW114"/>
    <mergeCell ref="CX114:DS114"/>
    <mergeCell ref="A115:H115"/>
    <mergeCell ref="I115:AO115"/>
    <mergeCell ref="AP115:BE115"/>
    <mergeCell ref="BF115:CA115"/>
    <mergeCell ref="CB115:CW115"/>
    <mergeCell ref="CX115:DS115"/>
    <mergeCell ref="CX120:DS121"/>
    <mergeCell ref="I119:AO119"/>
    <mergeCell ref="A116:H119"/>
    <mergeCell ref="AP116:BE119"/>
    <mergeCell ref="BF116:CA119"/>
    <mergeCell ref="CB116:CW119"/>
    <mergeCell ref="I118:AO118"/>
    <mergeCell ref="CX116:DS119"/>
    <mergeCell ref="I117:AO117"/>
    <mergeCell ref="I116:AO116"/>
    <mergeCell ref="I121:AO121"/>
    <mergeCell ref="A120:H121"/>
    <mergeCell ref="AP120:BE121"/>
    <mergeCell ref="BF120:CA121"/>
    <mergeCell ref="CB120:CW121"/>
    <mergeCell ref="I120:AO120"/>
    <mergeCell ref="CX123:DS124"/>
    <mergeCell ref="A122:H122"/>
    <mergeCell ref="I122:AO122"/>
    <mergeCell ref="AP122:BE122"/>
    <mergeCell ref="BF122:CA122"/>
    <mergeCell ref="CB122:CW122"/>
    <mergeCell ref="CX122:DS122"/>
    <mergeCell ref="CX125:DS129"/>
    <mergeCell ref="I127:AO127"/>
    <mergeCell ref="I126:AO126"/>
    <mergeCell ref="I125:AO125"/>
    <mergeCell ref="I124:AO124"/>
    <mergeCell ref="A123:H124"/>
    <mergeCell ref="AP123:BE124"/>
    <mergeCell ref="BF123:CA124"/>
    <mergeCell ref="CB123:CW124"/>
    <mergeCell ref="I123:AO123"/>
    <mergeCell ref="I129:AO129"/>
    <mergeCell ref="A125:H129"/>
    <mergeCell ref="AP125:BE129"/>
    <mergeCell ref="BF125:CA129"/>
    <mergeCell ref="CB125:CW129"/>
    <mergeCell ref="I128:AO128"/>
    <mergeCell ref="CX132:DS132"/>
    <mergeCell ref="A133:H133"/>
    <mergeCell ref="I133:AO133"/>
    <mergeCell ref="AP133:BE133"/>
    <mergeCell ref="BF133:CA133"/>
    <mergeCell ref="CB133:CW133"/>
    <mergeCell ref="CX133:DS133"/>
    <mergeCell ref="A130:H130"/>
    <mergeCell ref="I130:AO130"/>
    <mergeCell ref="AP130:BE130"/>
    <mergeCell ref="BF130:CA130"/>
    <mergeCell ref="CB130:CW130"/>
    <mergeCell ref="CX130:DS130"/>
    <mergeCell ref="A131:H131"/>
    <mergeCell ref="I131:AO131"/>
    <mergeCell ref="AP131:BE131"/>
    <mergeCell ref="BF131:CA131"/>
    <mergeCell ref="CB131:CW131"/>
    <mergeCell ref="CX131:DS131"/>
    <mergeCell ref="A132:H132"/>
    <mergeCell ref="I132:AO132"/>
    <mergeCell ref="AP132:BE132"/>
    <mergeCell ref="BF132:CA132"/>
    <mergeCell ref="CB132:CW132"/>
    <mergeCell ref="CX135:DS136"/>
    <mergeCell ref="A134:H134"/>
    <mergeCell ref="I134:AO134"/>
    <mergeCell ref="AP134:BE134"/>
    <mergeCell ref="BF134:CA134"/>
    <mergeCell ref="CB134:CW134"/>
    <mergeCell ref="CX134:DS134"/>
    <mergeCell ref="I136:AO136"/>
    <mergeCell ref="A135:H136"/>
    <mergeCell ref="AP135:BE136"/>
    <mergeCell ref="BF135:CA136"/>
    <mergeCell ref="CB135:CW136"/>
    <mergeCell ref="I135:AO135"/>
    <mergeCell ref="CX140:DS141"/>
    <mergeCell ref="I139:AO139"/>
    <mergeCell ref="A137:H139"/>
    <mergeCell ref="AP137:BE139"/>
    <mergeCell ref="BF137:CA139"/>
    <mergeCell ref="CB137:CW139"/>
    <mergeCell ref="I138:AO138"/>
    <mergeCell ref="CX137:DS139"/>
    <mergeCell ref="I137:AO137"/>
    <mergeCell ref="I141:AO141"/>
    <mergeCell ref="A140:H141"/>
    <mergeCell ref="AP140:BE141"/>
    <mergeCell ref="BF140:CA141"/>
    <mergeCell ref="CB140:CW141"/>
    <mergeCell ref="I140:AO140"/>
    <mergeCell ref="CX142:DS143"/>
    <mergeCell ref="I142:AO142"/>
    <mergeCell ref="AP142:BE142"/>
    <mergeCell ref="I146:AO146"/>
    <mergeCell ref="A144:H146"/>
    <mergeCell ref="AP144:BE146"/>
    <mergeCell ref="BF144:CA146"/>
    <mergeCell ref="CB144:CW146"/>
    <mergeCell ref="I145:AO145"/>
    <mergeCell ref="I143:AO143"/>
    <mergeCell ref="AP143:BE143"/>
    <mergeCell ref="A142:H143"/>
    <mergeCell ref="BF142:CA143"/>
    <mergeCell ref="CB142:CW143"/>
    <mergeCell ref="CX147:DS147"/>
    <mergeCell ref="A148:H148"/>
    <mergeCell ref="I148:AO148"/>
    <mergeCell ref="AP148:BE148"/>
    <mergeCell ref="BF148:CA148"/>
    <mergeCell ref="CB148:CW148"/>
    <mergeCell ref="CX148:DS148"/>
    <mergeCell ref="CX144:DS146"/>
    <mergeCell ref="I144:AO144"/>
    <mergeCell ref="CX154:DS158"/>
    <mergeCell ref="I156:AO156"/>
    <mergeCell ref="A7:H7"/>
    <mergeCell ref="AP7:BE7"/>
    <mergeCell ref="AP151:BE153"/>
    <mergeCell ref="BF151:CA153"/>
    <mergeCell ref="CB151:CW153"/>
    <mergeCell ref="I152:AO152"/>
    <mergeCell ref="I158:AO158"/>
    <mergeCell ref="A154:H158"/>
    <mergeCell ref="A149:H149"/>
    <mergeCell ref="I149:AO149"/>
    <mergeCell ref="AP149:BE149"/>
    <mergeCell ref="BF149:CA149"/>
    <mergeCell ref="CB149:CW149"/>
    <mergeCell ref="CX149:DS149"/>
    <mergeCell ref="CX151:DS153"/>
    <mergeCell ref="I151:AO151"/>
    <mergeCell ref="A150:H150"/>
    <mergeCell ref="I150:AO150"/>
    <mergeCell ref="AP150:BE150"/>
    <mergeCell ref="BF150:CA150"/>
    <mergeCell ref="CB150:CW150"/>
    <mergeCell ref="CX150:DS150"/>
    <mergeCell ref="AP154:BE158"/>
    <mergeCell ref="I157:AO157"/>
    <mergeCell ref="I155:AO155"/>
    <mergeCell ref="I154:AO154"/>
    <mergeCell ref="I153:AO153"/>
    <mergeCell ref="A151:H153"/>
    <mergeCell ref="A147:H147"/>
    <mergeCell ref="I147:AO147"/>
    <mergeCell ref="AP147:BE147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  <rowBreaks count="4" manualBreakCount="4">
    <brk id="28" max="16383" man="1"/>
    <brk id="56" max="16383" man="1"/>
    <brk id="115" max="16383" man="1"/>
    <brk id="14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FL79"/>
  <sheetViews>
    <sheetView view="pageBreakPreview" zoomScale="60" zoomScaleNormal="100" workbookViewId="0">
      <selection sqref="A1:XFD1048576"/>
    </sheetView>
  </sheetViews>
  <sheetFormatPr defaultColWidth="1.140625" defaultRowHeight="12.75"/>
  <cols>
    <col min="1" max="33" width="1.140625" style="31"/>
    <col min="34" max="34" width="2.7109375" style="31" customWidth="1"/>
    <col min="35" max="99" width="1.140625" style="31"/>
    <col min="100" max="100" width="1" style="31" customWidth="1"/>
    <col min="101" max="124" width="1.140625" style="31" hidden="1" customWidth="1"/>
    <col min="125" max="16384" width="1.140625" style="31"/>
  </cols>
  <sheetData>
    <row r="1" spans="1:168" s="27" customFormat="1" ht="11.25">
      <c r="DS1" s="28"/>
    </row>
    <row r="2" spans="1:168" s="29" customFormat="1" ht="15.75"/>
    <row r="3" spans="1:168" s="30" customFormat="1" ht="18.75">
      <c r="A3" s="126" t="s">
        <v>429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</row>
    <row r="4" spans="1:168" s="29" customFormat="1" ht="15.75">
      <c r="DS4" s="33"/>
    </row>
    <row r="5" spans="1:168" s="34" customFormat="1" ht="15">
      <c r="A5" s="125" t="s">
        <v>17</v>
      </c>
      <c r="B5" s="125"/>
      <c r="C5" s="125"/>
      <c r="D5" s="125"/>
      <c r="E5" s="125"/>
      <c r="F5" s="125" t="s">
        <v>430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19" t="s">
        <v>431</v>
      </c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 t="s">
        <v>432</v>
      </c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 t="s">
        <v>433</v>
      </c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 t="s">
        <v>434</v>
      </c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U5" s="119" t="s">
        <v>511</v>
      </c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 t="s">
        <v>512</v>
      </c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</row>
    <row r="6" spans="1:168" s="34" customFormat="1" ht="15">
      <c r="A6" s="118" t="s">
        <v>435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25" t="s">
        <v>436</v>
      </c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 t="s">
        <v>437</v>
      </c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 t="s">
        <v>436</v>
      </c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 t="s">
        <v>437</v>
      </c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 t="s">
        <v>436</v>
      </c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 t="s">
        <v>437</v>
      </c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 t="s">
        <v>436</v>
      </c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 t="s">
        <v>437</v>
      </c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U6" s="125" t="s">
        <v>436</v>
      </c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 t="s">
        <v>437</v>
      </c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 t="s">
        <v>436</v>
      </c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 t="s">
        <v>437</v>
      </c>
      <c r="FC6" s="125"/>
      <c r="FD6" s="125"/>
      <c r="FE6" s="125"/>
      <c r="FF6" s="125"/>
      <c r="FG6" s="125"/>
      <c r="FH6" s="125"/>
      <c r="FI6" s="125"/>
      <c r="FJ6" s="125"/>
      <c r="FK6" s="125"/>
      <c r="FL6" s="125"/>
    </row>
    <row r="7" spans="1:168" s="34" customFormat="1" ht="1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 t="s">
        <v>438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 t="s">
        <v>439</v>
      </c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 t="s">
        <v>440</v>
      </c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 t="s">
        <v>441</v>
      </c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 t="s">
        <v>442</v>
      </c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 t="s">
        <v>443</v>
      </c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 t="s">
        <v>444</v>
      </c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 t="s">
        <v>445</v>
      </c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U7" s="118" t="s">
        <v>515</v>
      </c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 t="s">
        <v>513</v>
      </c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 t="s">
        <v>516</v>
      </c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 t="s">
        <v>514</v>
      </c>
      <c r="FC7" s="118"/>
      <c r="FD7" s="118"/>
      <c r="FE7" s="118"/>
      <c r="FF7" s="118"/>
      <c r="FG7" s="118"/>
      <c r="FH7" s="118"/>
      <c r="FI7" s="118"/>
      <c r="FJ7" s="118"/>
      <c r="FK7" s="118"/>
      <c r="FL7" s="118"/>
    </row>
    <row r="8" spans="1:168" s="34" customFormat="1" ht="1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 t="s">
        <v>446</v>
      </c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 t="s">
        <v>447</v>
      </c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 t="s">
        <v>448</v>
      </c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 t="s">
        <v>447</v>
      </c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 t="s">
        <v>448</v>
      </c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 t="s">
        <v>447</v>
      </c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 t="s">
        <v>446</v>
      </c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 t="s">
        <v>447</v>
      </c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U8" s="118" t="s">
        <v>448</v>
      </c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 t="s">
        <v>447</v>
      </c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 t="s">
        <v>448</v>
      </c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 t="s">
        <v>447</v>
      </c>
      <c r="FC8" s="118"/>
      <c r="FD8" s="118"/>
      <c r="FE8" s="118"/>
      <c r="FF8" s="118"/>
      <c r="FG8" s="118"/>
      <c r="FH8" s="118"/>
      <c r="FI8" s="118"/>
      <c r="FJ8" s="118"/>
      <c r="FK8" s="118"/>
      <c r="FL8" s="118"/>
    </row>
    <row r="9" spans="1:168" s="34" customFormat="1" ht="1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 t="s">
        <v>40</v>
      </c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 t="s">
        <v>446</v>
      </c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 t="s">
        <v>449</v>
      </c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 t="s">
        <v>446</v>
      </c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 t="s">
        <v>449</v>
      </c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 t="s">
        <v>446</v>
      </c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 t="s">
        <v>40</v>
      </c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 t="s">
        <v>446</v>
      </c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U9" s="118" t="s">
        <v>449</v>
      </c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 t="s">
        <v>446</v>
      </c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 t="s">
        <v>449</v>
      </c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 t="s">
        <v>446</v>
      </c>
      <c r="FC9" s="118"/>
      <c r="FD9" s="118"/>
      <c r="FE9" s="118"/>
      <c r="FF9" s="118"/>
      <c r="FG9" s="118"/>
      <c r="FH9" s="118"/>
      <c r="FI9" s="118"/>
      <c r="FJ9" s="118"/>
      <c r="FK9" s="118"/>
      <c r="FL9" s="118"/>
    </row>
    <row r="10" spans="1:168" s="34" customFormat="1" ht="15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 t="s">
        <v>40</v>
      </c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 t="s">
        <v>40</v>
      </c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 t="s">
        <v>40</v>
      </c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 t="s">
        <v>40</v>
      </c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 t="s">
        <v>40</v>
      </c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 t="s">
        <v>40</v>
      </c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U10" s="118" t="s">
        <v>40</v>
      </c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 t="s">
        <v>40</v>
      </c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 t="s">
        <v>40</v>
      </c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 t="s">
        <v>40</v>
      </c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</row>
    <row r="11" spans="1:168" s="34" customFormat="1" ht="15">
      <c r="A11" s="119">
        <v>1</v>
      </c>
      <c r="B11" s="119"/>
      <c r="C11" s="119"/>
      <c r="D11" s="119"/>
      <c r="E11" s="119"/>
      <c r="F11" s="119">
        <v>2</v>
      </c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>
        <v>3</v>
      </c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>
        <v>4</v>
      </c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>
        <v>5</v>
      </c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>
        <v>6</v>
      </c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>
        <v>7</v>
      </c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>
        <v>8</v>
      </c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 t="s">
        <v>450</v>
      </c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 t="s">
        <v>451</v>
      </c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U11" s="119">
        <v>9</v>
      </c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>
        <v>10</v>
      </c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>
        <v>11</v>
      </c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>
        <v>12</v>
      </c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</row>
    <row r="12" spans="1:168" s="34" customFormat="1" ht="15">
      <c r="A12" s="121" t="s">
        <v>25</v>
      </c>
      <c r="B12" s="121"/>
      <c r="C12" s="121"/>
      <c r="D12" s="121"/>
      <c r="E12" s="121"/>
      <c r="F12" s="123" t="s">
        <v>452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7">
        <f>'[2]НВВ долгоср'!$AU$12</f>
        <v>25411.892398096919</v>
      </c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7">
        <f>AU12*103.9%</f>
        <v>26402.956201622703</v>
      </c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7">
        <f>BQ12*103.9%</f>
        <v>27432.671493485992</v>
      </c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7">
        <f>CM12*103.9%</f>
        <v>28502.54568173195</v>
      </c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7">
        <f>EF12*103.9%</f>
        <v>29614.144963319501</v>
      </c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</row>
    <row r="13" spans="1:168" s="34" customFormat="1" ht="15">
      <c r="A13" s="121"/>
      <c r="B13" s="121"/>
      <c r="C13" s="121"/>
      <c r="D13" s="121"/>
      <c r="E13" s="121"/>
      <c r="F13" s="120" t="s">
        <v>453</v>
      </c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</row>
    <row r="14" spans="1:168" s="34" customFormat="1" ht="15">
      <c r="A14" s="121" t="s">
        <v>38</v>
      </c>
      <c r="B14" s="121"/>
      <c r="C14" s="121"/>
      <c r="D14" s="121"/>
      <c r="E14" s="121"/>
      <c r="F14" s="122" t="s">
        <v>454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7">
        <f>'[2]НВВ долгоср'!$AU$14</f>
        <v>13210.924327408147</v>
      </c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7">
        <f>'[2]НВВ долгоср'!$BQ$14</f>
        <v>13311.486429484799</v>
      </c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7">
        <f>'[2]НВВ долгоср'!$CM$14</f>
        <v>13416.025400234706</v>
      </c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7">
        <f>'[2]НВВ долгоср'!$DI$14</f>
        <v>13524.641390843859</v>
      </c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7">
        <f>'[2]НВВ долгоср'!$EE$14</f>
        <v>13637.493405086771</v>
      </c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</row>
    <row r="15" spans="1:168" s="34" customFormat="1" ht="15">
      <c r="A15" s="121" t="s">
        <v>48</v>
      </c>
      <c r="B15" s="121"/>
      <c r="C15" s="121"/>
      <c r="D15" s="121"/>
      <c r="E15" s="121"/>
      <c r="F15" s="123" t="s">
        <v>455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7">
        <v>0</v>
      </c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7">
        <v>0</v>
      </c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7">
        <v>0</v>
      </c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7">
        <v>0</v>
      </c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7">
        <v>0</v>
      </c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</row>
    <row r="16" spans="1:168" s="34" customFormat="1" ht="15">
      <c r="A16" s="121"/>
      <c r="B16" s="121"/>
      <c r="C16" s="121"/>
      <c r="D16" s="121"/>
      <c r="E16" s="121"/>
      <c r="F16" s="124" t="s">
        <v>456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</row>
    <row r="17" spans="1:168" s="34" customFormat="1" ht="15">
      <c r="A17" s="121"/>
      <c r="B17" s="121"/>
      <c r="C17" s="121"/>
      <c r="D17" s="121"/>
      <c r="E17" s="121"/>
      <c r="F17" s="120" t="s">
        <v>457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</row>
    <row r="18" spans="1:168" s="34" customFormat="1" ht="15">
      <c r="A18" s="121" t="s">
        <v>71</v>
      </c>
      <c r="B18" s="121"/>
      <c r="C18" s="121"/>
      <c r="D18" s="121"/>
      <c r="E18" s="121"/>
      <c r="F18" s="122" t="s">
        <v>458</v>
      </c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7">
        <f>'[2]НВВ долгоср'!$AU$18</f>
        <v>51549.080571333332</v>
      </c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7">
        <f>'[2]НВВ долгоср'!$BQ$18</f>
        <v>33065</v>
      </c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7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7">
        <f>'[2]НВВ долгоср'!$CM$18</f>
        <v>33342</v>
      </c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7">
        <f>'[2]НВВ долгоср'!$DI$18</f>
        <v>33629</v>
      </c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7">
        <f>'[2]НВВ долгоср'!$EE$18</f>
        <v>33928</v>
      </c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</row>
    <row r="19" spans="1:168" s="34" customFormat="1" ht="15">
      <c r="A19" s="121" t="s">
        <v>92</v>
      </c>
      <c r="B19" s="121"/>
      <c r="C19" s="121"/>
      <c r="D19" s="121"/>
      <c r="E19" s="121"/>
      <c r="F19" s="123" t="s">
        <v>459</v>
      </c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</row>
    <row r="20" spans="1:168" s="34" customFormat="1" ht="15">
      <c r="A20" s="121"/>
      <c r="B20" s="121"/>
      <c r="C20" s="121"/>
      <c r="D20" s="121"/>
      <c r="E20" s="121"/>
      <c r="F20" s="124" t="s">
        <v>460</v>
      </c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</row>
    <row r="21" spans="1:168" s="34" customFormat="1" ht="15">
      <c r="A21" s="121"/>
      <c r="B21" s="121"/>
      <c r="C21" s="121"/>
      <c r="D21" s="121"/>
      <c r="E21" s="121"/>
      <c r="F21" s="124" t="s">
        <v>461</v>
      </c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</row>
    <row r="22" spans="1:168" s="34" customFormat="1" ht="15">
      <c r="A22" s="121"/>
      <c r="B22" s="121"/>
      <c r="C22" s="121"/>
      <c r="D22" s="121"/>
      <c r="E22" s="121"/>
      <c r="F22" s="120" t="s">
        <v>462</v>
      </c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</row>
    <row r="23" spans="1:168" s="34" customFormat="1" ht="15">
      <c r="A23" s="121" t="s">
        <v>200</v>
      </c>
      <c r="B23" s="121"/>
      <c r="C23" s="121"/>
      <c r="D23" s="121"/>
      <c r="E23" s="121"/>
      <c r="F23" s="123" t="s">
        <v>463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</row>
    <row r="24" spans="1:168" s="34" customFormat="1" ht="15">
      <c r="A24" s="121"/>
      <c r="B24" s="121"/>
      <c r="C24" s="121"/>
      <c r="D24" s="121"/>
      <c r="E24" s="121"/>
      <c r="F24" s="124" t="s">
        <v>464</v>
      </c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</row>
    <row r="25" spans="1:168" s="34" customFormat="1" ht="15">
      <c r="A25" s="121"/>
      <c r="B25" s="121"/>
      <c r="C25" s="121"/>
      <c r="D25" s="121"/>
      <c r="E25" s="121"/>
      <c r="F25" s="124" t="s">
        <v>465</v>
      </c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</row>
    <row r="26" spans="1:168" s="34" customFormat="1" ht="15">
      <c r="A26" s="121"/>
      <c r="B26" s="121"/>
      <c r="C26" s="121"/>
      <c r="D26" s="121"/>
      <c r="E26" s="121"/>
      <c r="F26" s="124" t="s">
        <v>466</v>
      </c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</row>
    <row r="27" spans="1:168" s="34" customFormat="1" ht="15">
      <c r="A27" s="121" t="s">
        <v>204</v>
      </c>
      <c r="B27" s="121"/>
      <c r="C27" s="121"/>
      <c r="D27" s="121"/>
      <c r="E27" s="121"/>
      <c r="F27" s="123" t="s">
        <v>467</v>
      </c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</row>
    <row r="28" spans="1:168" s="34" customFormat="1" ht="15">
      <c r="A28" s="121"/>
      <c r="B28" s="121"/>
      <c r="C28" s="121"/>
      <c r="D28" s="121"/>
      <c r="E28" s="121"/>
      <c r="F28" s="124" t="s">
        <v>468</v>
      </c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</row>
    <row r="29" spans="1:168" s="34" customFormat="1" ht="15">
      <c r="A29" s="121"/>
      <c r="B29" s="121"/>
      <c r="C29" s="121"/>
      <c r="D29" s="121"/>
      <c r="E29" s="121"/>
      <c r="F29" s="124" t="s">
        <v>469</v>
      </c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</row>
    <row r="30" spans="1:168" s="34" customFormat="1" ht="15">
      <c r="A30" s="121"/>
      <c r="B30" s="121"/>
      <c r="C30" s="121"/>
      <c r="D30" s="121"/>
      <c r="E30" s="121"/>
      <c r="F30" s="120" t="s">
        <v>470</v>
      </c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</row>
    <row r="31" spans="1:168" s="34" customFormat="1" ht="15">
      <c r="A31" s="121" t="s">
        <v>206</v>
      </c>
      <c r="B31" s="121"/>
      <c r="C31" s="121"/>
      <c r="D31" s="121"/>
      <c r="E31" s="121"/>
      <c r="F31" s="123" t="s">
        <v>471</v>
      </c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</row>
    <row r="32" spans="1:168" s="34" customFormat="1" ht="15">
      <c r="A32" s="121"/>
      <c r="B32" s="121"/>
      <c r="C32" s="121"/>
      <c r="D32" s="121"/>
      <c r="E32" s="121"/>
      <c r="F32" s="124" t="s">
        <v>472</v>
      </c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</row>
    <row r="33" spans="1:168" s="34" customFormat="1" ht="15">
      <c r="A33" s="121"/>
      <c r="B33" s="121"/>
      <c r="C33" s="121"/>
      <c r="D33" s="121"/>
      <c r="E33" s="121"/>
      <c r="F33" s="120" t="s">
        <v>473</v>
      </c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</row>
    <row r="34" spans="1:168" s="34" customFormat="1" ht="15">
      <c r="A34" s="121" t="s">
        <v>208</v>
      </c>
      <c r="B34" s="121"/>
      <c r="C34" s="121"/>
      <c r="D34" s="121"/>
      <c r="E34" s="121"/>
      <c r="F34" s="123" t="s">
        <v>474</v>
      </c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</row>
    <row r="35" spans="1:168" s="34" customFormat="1" ht="15">
      <c r="A35" s="121"/>
      <c r="B35" s="121"/>
      <c r="C35" s="121"/>
      <c r="D35" s="121"/>
      <c r="E35" s="121"/>
      <c r="F35" s="124" t="s">
        <v>475</v>
      </c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</row>
    <row r="36" spans="1:168" s="34" customFormat="1" ht="15">
      <c r="A36" s="121"/>
      <c r="B36" s="121"/>
      <c r="C36" s="121"/>
      <c r="D36" s="121"/>
      <c r="E36" s="121"/>
      <c r="F36" s="124" t="s">
        <v>476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</row>
    <row r="37" spans="1:168" s="34" customFormat="1" ht="15">
      <c r="A37" s="121"/>
      <c r="B37" s="121"/>
      <c r="C37" s="121"/>
      <c r="D37" s="121"/>
      <c r="E37" s="121"/>
      <c r="F37" s="124" t="s">
        <v>477</v>
      </c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</row>
    <row r="38" spans="1:168" s="34" customFormat="1" ht="15">
      <c r="A38" s="121"/>
      <c r="B38" s="121"/>
      <c r="C38" s="121"/>
      <c r="D38" s="121"/>
      <c r="E38" s="121"/>
      <c r="F38" s="124" t="s">
        <v>478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</row>
    <row r="39" spans="1:168" s="34" customFormat="1" ht="15">
      <c r="A39" s="121"/>
      <c r="B39" s="121"/>
      <c r="C39" s="121"/>
      <c r="D39" s="121"/>
      <c r="E39" s="121"/>
      <c r="F39" s="124" t="s">
        <v>479</v>
      </c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</row>
    <row r="40" spans="1:168" s="34" customFormat="1" ht="15">
      <c r="A40" s="121"/>
      <c r="B40" s="121"/>
      <c r="C40" s="121"/>
      <c r="D40" s="121"/>
      <c r="E40" s="121"/>
      <c r="F40" s="124" t="s">
        <v>480</v>
      </c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</row>
    <row r="41" spans="1:168" s="34" customFormat="1" ht="15">
      <c r="A41" s="121"/>
      <c r="B41" s="121"/>
      <c r="C41" s="121"/>
      <c r="D41" s="121"/>
      <c r="E41" s="121"/>
      <c r="F41" s="124" t="s">
        <v>481</v>
      </c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</row>
    <row r="42" spans="1:168" s="34" customFormat="1" ht="15">
      <c r="A42" s="121"/>
      <c r="B42" s="121"/>
      <c r="C42" s="121"/>
      <c r="D42" s="121"/>
      <c r="E42" s="121"/>
      <c r="F42" s="124" t="s">
        <v>482</v>
      </c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</row>
    <row r="43" spans="1:168" s="34" customFormat="1" ht="15">
      <c r="A43" s="121"/>
      <c r="B43" s="121"/>
      <c r="C43" s="121"/>
      <c r="D43" s="121"/>
      <c r="E43" s="121"/>
      <c r="F43" s="124" t="s">
        <v>483</v>
      </c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</row>
    <row r="44" spans="1:168" s="34" customFormat="1" ht="15">
      <c r="A44" s="121"/>
      <c r="B44" s="121"/>
      <c r="C44" s="121"/>
      <c r="D44" s="121"/>
      <c r="E44" s="121"/>
      <c r="F44" s="124" t="s">
        <v>484</v>
      </c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</row>
    <row r="45" spans="1:168" s="34" customFormat="1" ht="15">
      <c r="A45" s="121" t="s">
        <v>210</v>
      </c>
      <c r="B45" s="121"/>
      <c r="C45" s="121"/>
      <c r="D45" s="121"/>
      <c r="E45" s="121"/>
      <c r="F45" s="123" t="s">
        <v>485</v>
      </c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7">
        <f>AU12+AU14+AU15+AU18</f>
        <v>90171.897296838404</v>
      </c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7">
        <f>BQ12+BQ14+BQ15+BQ18</f>
        <v>72779.442631107493</v>
      </c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7">
        <f>CM12+CM14+CM15+CM18</f>
        <v>74190.696893720698</v>
      </c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7">
        <f>EF12+EF14+EF15+EF18</f>
        <v>75656.187072575805</v>
      </c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7">
        <f>FB12+FB14+FB15+FB18</f>
        <v>77179.638368406275</v>
      </c>
      <c r="FC45" s="116"/>
      <c r="FD45" s="116"/>
      <c r="FE45" s="116"/>
      <c r="FF45" s="116"/>
      <c r="FG45" s="116"/>
      <c r="FH45" s="116"/>
      <c r="FI45" s="116"/>
      <c r="FJ45" s="116"/>
      <c r="FK45" s="116"/>
      <c r="FL45" s="116"/>
    </row>
    <row r="46" spans="1:168" s="34" customFormat="1" ht="15">
      <c r="A46" s="121"/>
      <c r="B46" s="121"/>
      <c r="C46" s="121"/>
      <c r="D46" s="121"/>
      <c r="E46" s="121"/>
      <c r="F46" s="120" t="s">
        <v>486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  <c r="FK46" s="116"/>
      <c r="FL46" s="116"/>
    </row>
    <row r="47" spans="1:168" s="34" customFormat="1" ht="15">
      <c r="A47" s="121" t="s">
        <v>211</v>
      </c>
      <c r="B47" s="121"/>
      <c r="C47" s="121"/>
      <c r="D47" s="121"/>
      <c r="E47" s="121"/>
      <c r="F47" s="122" t="s">
        <v>487</v>
      </c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  <c r="FL47" s="116"/>
    </row>
    <row r="48" spans="1:168" s="29" customFormat="1" ht="15.75"/>
    <row r="49" spans="4:6" s="29" customFormat="1" ht="15.75">
      <c r="D49" s="32"/>
    </row>
    <row r="50" spans="4:6" s="29" customFormat="1" ht="15.75">
      <c r="D50" s="32"/>
    </row>
    <row r="51" spans="4:6" s="29" customFormat="1" ht="15.75">
      <c r="D51" s="32"/>
    </row>
    <row r="52" spans="4:6" s="29" customFormat="1" ht="15.75">
      <c r="D52" s="32"/>
    </row>
    <row r="53" spans="4:6" s="29" customFormat="1" ht="15.75">
      <c r="D53" s="32"/>
    </row>
    <row r="54" spans="4:6" s="29" customFormat="1" ht="15.75">
      <c r="D54" s="32"/>
    </row>
    <row r="55" spans="4:6" s="29" customFormat="1" ht="15.75">
      <c r="D55" s="32"/>
    </row>
    <row r="56" spans="4:6" s="29" customFormat="1" ht="15.75">
      <c r="F56" s="32"/>
    </row>
    <row r="57" spans="4:6" s="29" customFormat="1" ht="15.75">
      <c r="F57" s="32"/>
    </row>
    <row r="58" spans="4:6" s="29" customFormat="1" ht="15.75">
      <c r="F58" s="32"/>
    </row>
    <row r="59" spans="4:6" s="29" customFormat="1" ht="15.75">
      <c r="D59" s="32"/>
    </row>
    <row r="60" spans="4:6" s="29" customFormat="1" ht="15.75">
      <c r="D60" s="32"/>
    </row>
    <row r="61" spans="4:6" s="29" customFormat="1" ht="15.75"/>
    <row r="62" spans="4:6" s="29" customFormat="1" ht="15.75"/>
    <row r="63" spans="4:6" s="29" customFormat="1" ht="15.75"/>
    <row r="64" spans="4:6" s="29" customFormat="1" ht="15.75"/>
    <row r="65" s="29" customFormat="1" ht="15.75"/>
    <row r="66" s="29" customFormat="1" ht="15.75"/>
    <row r="67" s="29" customFormat="1" ht="15.75"/>
    <row r="68" s="29" customFormat="1" ht="15.75"/>
    <row r="69" s="29" customFormat="1" ht="15.75"/>
    <row r="70" s="29" customFormat="1" ht="15.75"/>
    <row r="71" s="29" customFormat="1" ht="15.75"/>
    <row r="72" s="29" customFormat="1" ht="15.75"/>
    <row r="73" s="29" customFormat="1" ht="15.75"/>
    <row r="74" s="29" customFormat="1" ht="15.75"/>
    <row r="75" s="29" customFormat="1" ht="15.75"/>
    <row r="76" s="29" customFormat="1" ht="15.75"/>
    <row r="77" s="29" customFormat="1" ht="15.75"/>
    <row r="78" s="29" customFormat="1" ht="15.75"/>
    <row r="79" s="29" customFormat="1" ht="15.75"/>
  </sheetData>
  <mergeCells count="272">
    <mergeCell ref="CB5:CW5"/>
    <mergeCell ref="CX5:DS5"/>
    <mergeCell ref="CB6:CL6"/>
    <mergeCell ref="CM6:CW6"/>
    <mergeCell ref="CX6:DH6"/>
    <mergeCell ref="DI6:DS6"/>
    <mergeCell ref="A3:FL3"/>
    <mergeCell ref="A6:E6"/>
    <mergeCell ref="F6:AI6"/>
    <mergeCell ref="AJ6:AT6"/>
    <mergeCell ref="AU6:BE6"/>
    <mergeCell ref="BF6:BP6"/>
    <mergeCell ref="BQ6:CA6"/>
    <mergeCell ref="A5:E5"/>
    <mergeCell ref="F5:AI5"/>
    <mergeCell ref="AJ5:BE5"/>
    <mergeCell ref="BF5:CA5"/>
    <mergeCell ref="DU5:EP5"/>
    <mergeCell ref="DU6:EE6"/>
    <mergeCell ref="EF6:EP6"/>
    <mergeCell ref="EQ5:FL5"/>
    <mergeCell ref="EQ6:FA6"/>
    <mergeCell ref="FB6:FL6"/>
    <mergeCell ref="CB7:CL7"/>
    <mergeCell ref="CM7:CW7"/>
    <mergeCell ref="CX7:DH7"/>
    <mergeCell ref="DI7:DS7"/>
    <mergeCell ref="A8:E8"/>
    <mergeCell ref="F8:AI8"/>
    <mergeCell ref="AJ8:AT8"/>
    <mergeCell ref="AU8:BE8"/>
    <mergeCell ref="BF8:BP8"/>
    <mergeCell ref="BQ8:CA8"/>
    <mergeCell ref="CB8:CL8"/>
    <mergeCell ref="CM8:CW8"/>
    <mergeCell ref="CX8:DH8"/>
    <mergeCell ref="DI8:DS8"/>
    <mergeCell ref="A7:E7"/>
    <mergeCell ref="F7:AI7"/>
    <mergeCell ref="AJ7:AT7"/>
    <mergeCell ref="AU7:BE7"/>
    <mergeCell ref="BF7:BP7"/>
    <mergeCell ref="BQ7:CA7"/>
    <mergeCell ref="DI9:DS9"/>
    <mergeCell ref="A10:E10"/>
    <mergeCell ref="F10:AI10"/>
    <mergeCell ref="AJ10:AT10"/>
    <mergeCell ref="AU10:BE10"/>
    <mergeCell ref="BF10:BP10"/>
    <mergeCell ref="BQ10:CA10"/>
    <mergeCell ref="CB10:CL10"/>
    <mergeCell ref="CM10:CW10"/>
    <mergeCell ref="CX10:DH10"/>
    <mergeCell ref="DI10:DS10"/>
    <mergeCell ref="A9:E9"/>
    <mergeCell ref="F9:AI9"/>
    <mergeCell ref="AJ9:AT9"/>
    <mergeCell ref="AU9:BE9"/>
    <mergeCell ref="BF9:BP9"/>
    <mergeCell ref="BQ9:CA9"/>
    <mergeCell ref="CB9:CL9"/>
    <mergeCell ref="CM9:CW9"/>
    <mergeCell ref="CX9:DH9"/>
    <mergeCell ref="A11:E11"/>
    <mergeCell ref="F11:AI11"/>
    <mergeCell ref="AJ11:AT11"/>
    <mergeCell ref="AU11:BE11"/>
    <mergeCell ref="BF11:BP11"/>
    <mergeCell ref="BQ11:CA11"/>
    <mergeCell ref="CB11:CL11"/>
    <mergeCell ref="CM11:CW11"/>
    <mergeCell ref="CX11:DH11"/>
    <mergeCell ref="DI11:DS11"/>
    <mergeCell ref="A12:E13"/>
    <mergeCell ref="F12:AI12"/>
    <mergeCell ref="AJ12:AT13"/>
    <mergeCell ref="AU12:BE13"/>
    <mergeCell ref="BF12:BP13"/>
    <mergeCell ref="BQ12:CA13"/>
    <mergeCell ref="A15:E17"/>
    <mergeCell ref="F15:AI15"/>
    <mergeCell ref="AJ15:AT17"/>
    <mergeCell ref="AU15:BE17"/>
    <mergeCell ref="BF15:BP17"/>
    <mergeCell ref="CB12:CL13"/>
    <mergeCell ref="CM12:CW13"/>
    <mergeCell ref="CX12:DH13"/>
    <mergeCell ref="DI12:DS13"/>
    <mergeCell ref="F13:AI13"/>
    <mergeCell ref="A14:E14"/>
    <mergeCell ref="F14:AI14"/>
    <mergeCell ref="AJ14:AT14"/>
    <mergeCell ref="AU14:BE14"/>
    <mergeCell ref="BF14:BP14"/>
    <mergeCell ref="BQ15:CA17"/>
    <mergeCell ref="CB15:CL17"/>
    <mergeCell ref="CM15:CW17"/>
    <mergeCell ref="CX15:DH17"/>
    <mergeCell ref="DI15:DS17"/>
    <mergeCell ref="F16:AI16"/>
    <mergeCell ref="F17:AI17"/>
    <mergeCell ref="BQ14:CA14"/>
    <mergeCell ref="CB14:CL14"/>
    <mergeCell ref="CM14:CW14"/>
    <mergeCell ref="CX14:DH14"/>
    <mergeCell ref="DI14:DS14"/>
    <mergeCell ref="A19:E22"/>
    <mergeCell ref="F19:AI19"/>
    <mergeCell ref="AJ19:AT22"/>
    <mergeCell ref="AU19:BE22"/>
    <mergeCell ref="BF19:BP22"/>
    <mergeCell ref="BQ19:CA22"/>
    <mergeCell ref="A18:E18"/>
    <mergeCell ref="F18:AI18"/>
    <mergeCell ref="AJ18:AT18"/>
    <mergeCell ref="AU18:BE18"/>
    <mergeCell ref="BF18:BP18"/>
    <mergeCell ref="BQ18:CA18"/>
    <mergeCell ref="CB19:CL22"/>
    <mergeCell ref="CM19:CW22"/>
    <mergeCell ref="CX19:DH22"/>
    <mergeCell ref="DI19:DS22"/>
    <mergeCell ref="F20:AI20"/>
    <mergeCell ref="F21:AI21"/>
    <mergeCell ref="F22:AI22"/>
    <mergeCell ref="CB18:CL18"/>
    <mergeCell ref="CM18:CW18"/>
    <mergeCell ref="CX18:DH18"/>
    <mergeCell ref="DI18:DS18"/>
    <mergeCell ref="CB23:CL26"/>
    <mergeCell ref="CM23:CW26"/>
    <mergeCell ref="CX23:DH26"/>
    <mergeCell ref="DI23:DS26"/>
    <mergeCell ref="F24:AI24"/>
    <mergeCell ref="F25:AI25"/>
    <mergeCell ref="F26:AI26"/>
    <mergeCell ref="A23:E26"/>
    <mergeCell ref="F23:AI23"/>
    <mergeCell ref="AJ23:AT26"/>
    <mergeCell ref="AU23:BE26"/>
    <mergeCell ref="BF23:BP26"/>
    <mergeCell ref="BQ23:CA26"/>
    <mergeCell ref="CB27:CL30"/>
    <mergeCell ref="CM27:CW30"/>
    <mergeCell ref="CX27:DH30"/>
    <mergeCell ref="DI27:DS30"/>
    <mergeCell ref="F28:AI28"/>
    <mergeCell ref="F29:AI29"/>
    <mergeCell ref="F30:AI30"/>
    <mergeCell ref="A27:E30"/>
    <mergeCell ref="F27:AI27"/>
    <mergeCell ref="AJ27:AT30"/>
    <mergeCell ref="AU27:BE30"/>
    <mergeCell ref="BF27:BP30"/>
    <mergeCell ref="BQ27:CA30"/>
    <mergeCell ref="CB31:CL33"/>
    <mergeCell ref="CM31:CW33"/>
    <mergeCell ref="CX31:DH33"/>
    <mergeCell ref="DI31:DS33"/>
    <mergeCell ref="F32:AI32"/>
    <mergeCell ref="F33:AI33"/>
    <mergeCell ref="A31:E33"/>
    <mergeCell ref="F31:AI31"/>
    <mergeCell ref="AJ31:AT33"/>
    <mergeCell ref="AU31:BE33"/>
    <mergeCell ref="BF31:BP33"/>
    <mergeCell ref="BQ31:CA33"/>
    <mergeCell ref="A34:E44"/>
    <mergeCell ref="F34:AI34"/>
    <mergeCell ref="AJ34:AT44"/>
    <mergeCell ref="AU34:BE44"/>
    <mergeCell ref="BF34:BP44"/>
    <mergeCell ref="BQ34:CA44"/>
    <mergeCell ref="F41:AI41"/>
    <mergeCell ref="F42:AI42"/>
    <mergeCell ref="F43:AI43"/>
    <mergeCell ref="F44:AI44"/>
    <mergeCell ref="CB34:CL44"/>
    <mergeCell ref="CM34:CW44"/>
    <mergeCell ref="CX34:DH44"/>
    <mergeCell ref="DI34:DS44"/>
    <mergeCell ref="F35:AI35"/>
    <mergeCell ref="F36:AI36"/>
    <mergeCell ref="F37:AI37"/>
    <mergeCell ref="F38:AI38"/>
    <mergeCell ref="F39:AI39"/>
    <mergeCell ref="F40:AI40"/>
    <mergeCell ref="F46:AI46"/>
    <mergeCell ref="A47:E47"/>
    <mergeCell ref="F47:AI47"/>
    <mergeCell ref="AJ47:AT47"/>
    <mergeCell ref="AU47:BE47"/>
    <mergeCell ref="BF47:BP47"/>
    <mergeCell ref="A45:E46"/>
    <mergeCell ref="F45:AI45"/>
    <mergeCell ref="AJ45:AT46"/>
    <mergeCell ref="AU45:BE46"/>
    <mergeCell ref="BF45:BP46"/>
    <mergeCell ref="BQ47:CA47"/>
    <mergeCell ref="CB47:CL47"/>
    <mergeCell ref="CM47:CW47"/>
    <mergeCell ref="CX47:DH47"/>
    <mergeCell ref="DI47:DS47"/>
    <mergeCell ref="CB45:CL46"/>
    <mergeCell ref="CM45:CW46"/>
    <mergeCell ref="CX45:DH46"/>
    <mergeCell ref="DI45:DS46"/>
    <mergeCell ref="BQ45:CA46"/>
    <mergeCell ref="EF19:EP22"/>
    <mergeCell ref="DU7:EE7"/>
    <mergeCell ref="EF7:EP7"/>
    <mergeCell ref="DU8:EE8"/>
    <mergeCell ref="EF8:EP8"/>
    <mergeCell ref="DU9:EE9"/>
    <mergeCell ref="EF9:EP9"/>
    <mergeCell ref="DU10:EE10"/>
    <mergeCell ref="EF10:EP10"/>
    <mergeCell ref="DU11:EE11"/>
    <mergeCell ref="EF11:EP11"/>
    <mergeCell ref="DU23:EE26"/>
    <mergeCell ref="EF23:EP26"/>
    <mergeCell ref="DU27:EE30"/>
    <mergeCell ref="EF27:EP30"/>
    <mergeCell ref="DU31:EE33"/>
    <mergeCell ref="EF31:EP33"/>
    <mergeCell ref="EQ10:FA10"/>
    <mergeCell ref="FB10:FL10"/>
    <mergeCell ref="EQ11:FA11"/>
    <mergeCell ref="FB11:FL11"/>
    <mergeCell ref="EQ12:FA13"/>
    <mergeCell ref="FB12:FL13"/>
    <mergeCell ref="EQ14:FA14"/>
    <mergeCell ref="FB14:FL14"/>
    <mergeCell ref="EQ15:FA17"/>
    <mergeCell ref="DU12:EE13"/>
    <mergeCell ref="EF12:EP13"/>
    <mergeCell ref="DU14:EE14"/>
    <mergeCell ref="EF14:EP14"/>
    <mergeCell ref="DU15:EE17"/>
    <mergeCell ref="EF15:EP17"/>
    <mergeCell ref="DU18:EE18"/>
    <mergeCell ref="EF18:EP18"/>
    <mergeCell ref="DU19:EE22"/>
    <mergeCell ref="EQ7:FA7"/>
    <mergeCell ref="FB7:FL7"/>
    <mergeCell ref="EQ8:FA8"/>
    <mergeCell ref="FB8:FL8"/>
    <mergeCell ref="EQ9:FA9"/>
    <mergeCell ref="FB9:FL9"/>
    <mergeCell ref="EQ31:FA33"/>
    <mergeCell ref="FB31:FL33"/>
    <mergeCell ref="EQ34:FA44"/>
    <mergeCell ref="FB34:FL44"/>
    <mergeCell ref="FB15:FL17"/>
    <mergeCell ref="EQ18:FA18"/>
    <mergeCell ref="FB18:FL18"/>
    <mergeCell ref="EQ19:FA22"/>
    <mergeCell ref="FB19:FL22"/>
    <mergeCell ref="EQ23:FA26"/>
    <mergeCell ref="FB23:FL26"/>
    <mergeCell ref="EQ27:FA30"/>
    <mergeCell ref="FB27:FL30"/>
    <mergeCell ref="DU34:EE44"/>
    <mergeCell ref="EF34:EP44"/>
    <mergeCell ref="DU45:EE46"/>
    <mergeCell ref="EF45:EP46"/>
    <mergeCell ref="DU47:EE47"/>
    <mergeCell ref="EF47:EP47"/>
    <mergeCell ref="EQ45:FA46"/>
    <mergeCell ref="FB45:FL46"/>
    <mergeCell ref="EQ47:FA47"/>
    <mergeCell ref="FB47:FL47"/>
  </mergeCells>
  <pageMargins left="0.39370078740157483" right="0.39370078740157483" top="0.78740157480314965" bottom="0.39370078740157483" header="0.27559055118110237" footer="0.27559055118110237"/>
  <pageSetup paperSize="9" scale="57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R158"/>
  <sheetViews>
    <sheetView view="pageBreakPreview" zoomScale="60" zoomScaleNormal="100" workbookViewId="0">
      <selection sqref="A1:XFD1048576"/>
    </sheetView>
  </sheetViews>
  <sheetFormatPr defaultColWidth="1.140625" defaultRowHeight="12.75"/>
  <cols>
    <col min="1" max="51" width="1.140625" style="31"/>
    <col min="52" max="52" width="2.5703125" style="31" customWidth="1"/>
    <col min="53" max="58" width="1.140625" style="31"/>
    <col min="59" max="59" width="3.7109375" style="31" customWidth="1"/>
    <col min="60" max="65" width="1.140625" style="31"/>
    <col min="66" max="66" width="2.85546875" style="31" customWidth="1"/>
    <col min="67" max="72" width="1.140625" style="31"/>
    <col min="73" max="73" width="2.5703125" style="31" customWidth="1"/>
    <col min="74" max="82" width="1.140625" style="31" hidden="1" customWidth="1"/>
    <col min="83" max="88" width="1.140625" style="31"/>
    <col min="89" max="89" width="2.85546875" style="31" customWidth="1"/>
    <col min="90" max="95" width="1.140625" style="31"/>
    <col min="96" max="96" width="2.85546875" style="31" customWidth="1"/>
    <col min="97" max="16384" width="1.140625" style="31"/>
  </cols>
  <sheetData>
    <row r="1" spans="1:96" s="27" customFormat="1" ht="11.25">
      <c r="CB1" s="28" t="s">
        <v>488</v>
      </c>
    </row>
    <row r="2" spans="1:96" s="29" customFormat="1" ht="15.75"/>
    <row r="3" spans="1:96" s="29" customFormat="1" ht="15.75"/>
    <row r="4" spans="1:96" s="30" customFormat="1" ht="18.75">
      <c r="A4" s="160" t="s">
        <v>489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</row>
    <row r="5" spans="1:96" s="30" customFormat="1" ht="18.75">
      <c r="A5" s="160" t="s">
        <v>490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</row>
    <row r="6" spans="1:96" s="29" customFormat="1" ht="15.75"/>
    <row r="7" spans="1:96" s="29" customFormat="1" ht="15.75"/>
    <row r="8" spans="1:96" s="29" customFormat="1" ht="15.75">
      <c r="A8" s="153" t="s">
        <v>17</v>
      </c>
      <c r="B8" s="154"/>
      <c r="C8" s="154"/>
      <c r="D8" s="154"/>
      <c r="E8" s="155"/>
      <c r="F8" s="153" t="s">
        <v>491</v>
      </c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5"/>
      <c r="AR8" s="153" t="s">
        <v>20</v>
      </c>
      <c r="AS8" s="154"/>
      <c r="AT8" s="154"/>
      <c r="AU8" s="154"/>
      <c r="AV8" s="154"/>
      <c r="AW8" s="154"/>
      <c r="AX8" s="154"/>
      <c r="AY8" s="154"/>
      <c r="AZ8" s="155"/>
      <c r="BA8" s="156" t="s">
        <v>492</v>
      </c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9"/>
    </row>
    <row r="9" spans="1:96" s="29" customFormat="1" ht="15.75">
      <c r="A9" s="130" t="s">
        <v>435</v>
      </c>
      <c r="B9" s="131"/>
      <c r="C9" s="131"/>
      <c r="D9" s="131"/>
      <c r="E9" s="132"/>
      <c r="F9" s="130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2"/>
      <c r="AR9" s="130" t="s">
        <v>21</v>
      </c>
      <c r="AS9" s="131"/>
      <c r="AT9" s="131"/>
      <c r="AU9" s="131"/>
      <c r="AV9" s="131"/>
      <c r="AW9" s="131"/>
      <c r="AX9" s="131"/>
      <c r="AY9" s="131"/>
      <c r="AZ9" s="132"/>
      <c r="BA9" s="156" t="s">
        <v>493</v>
      </c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9"/>
    </row>
    <row r="10" spans="1:96" s="29" customFormat="1" ht="15.75">
      <c r="A10" s="130"/>
      <c r="B10" s="131"/>
      <c r="C10" s="131"/>
      <c r="D10" s="131"/>
      <c r="E10" s="132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2"/>
      <c r="AR10" s="130"/>
      <c r="AS10" s="131"/>
      <c r="AT10" s="131"/>
      <c r="AU10" s="131"/>
      <c r="AV10" s="131"/>
      <c r="AW10" s="131"/>
      <c r="AX10" s="131"/>
      <c r="AY10" s="131"/>
      <c r="AZ10" s="132"/>
      <c r="BA10" s="130">
        <v>2020</v>
      </c>
      <c r="BB10" s="131"/>
      <c r="BC10" s="131"/>
      <c r="BD10" s="131"/>
      <c r="BE10" s="131"/>
      <c r="BF10" s="131"/>
      <c r="BG10" s="132"/>
      <c r="BH10" s="130">
        <v>2021</v>
      </c>
      <c r="BI10" s="131"/>
      <c r="BJ10" s="131"/>
      <c r="BK10" s="131"/>
      <c r="BL10" s="131"/>
      <c r="BM10" s="131"/>
      <c r="BN10" s="132"/>
      <c r="BO10" s="130">
        <v>2022</v>
      </c>
      <c r="BP10" s="131"/>
      <c r="BQ10" s="131"/>
      <c r="BR10" s="131"/>
      <c r="BS10" s="131"/>
      <c r="BT10" s="131"/>
      <c r="BU10" s="132"/>
      <c r="BV10" s="130" t="s">
        <v>434</v>
      </c>
      <c r="BW10" s="131"/>
      <c r="BX10" s="131"/>
      <c r="BY10" s="131"/>
      <c r="BZ10" s="131"/>
      <c r="CA10" s="131"/>
      <c r="CB10" s="132"/>
      <c r="CE10" s="130">
        <v>2023</v>
      </c>
      <c r="CF10" s="131"/>
      <c r="CG10" s="131"/>
      <c r="CH10" s="131"/>
      <c r="CI10" s="131"/>
      <c r="CJ10" s="131"/>
      <c r="CK10" s="132"/>
      <c r="CL10" s="130">
        <v>2024</v>
      </c>
      <c r="CM10" s="131"/>
      <c r="CN10" s="131"/>
      <c r="CO10" s="131"/>
      <c r="CP10" s="131"/>
      <c r="CQ10" s="131"/>
      <c r="CR10" s="132"/>
    </row>
    <row r="11" spans="1:96" s="29" customFormat="1" ht="15.75">
      <c r="A11" s="133"/>
      <c r="B11" s="134"/>
      <c r="C11" s="134"/>
      <c r="D11" s="134"/>
      <c r="E11" s="135"/>
      <c r="F11" s="133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5"/>
      <c r="AR11" s="133"/>
      <c r="AS11" s="134"/>
      <c r="AT11" s="134"/>
      <c r="AU11" s="134"/>
      <c r="AV11" s="134"/>
      <c r="AW11" s="134"/>
      <c r="AX11" s="134"/>
      <c r="AY11" s="134"/>
      <c r="AZ11" s="135"/>
      <c r="BA11" s="133"/>
      <c r="BB11" s="134"/>
      <c r="BC11" s="134"/>
      <c r="BD11" s="134"/>
      <c r="BE11" s="134"/>
      <c r="BF11" s="134"/>
      <c r="BG11" s="135"/>
      <c r="BH11" s="133"/>
      <c r="BI11" s="134"/>
      <c r="BJ11" s="134"/>
      <c r="BK11" s="134"/>
      <c r="BL11" s="134"/>
      <c r="BM11" s="134"/>
      <c r="BN11" s="135"/>
      <c r="BO11" s="133"/>
      <c r="BP11" s="134"/>
      <c r="BQ11" s="134"/>
      <c r="BR11" s="134"/>
      <c r="BS11" s="134"/>
      <c r="BT11" s="134"/>
      <c r="BU11" s="135"/>
      <c r="BV11" s="133"/>
      <c r="BW11" s="134"/>
      <c r="BX11" s="134"/>
      <c r="BY11" s="134"/>
      <c r="BZ11" s="134"/>
      <c r="CA11" s="134"/>
      <c r="CB11" s="135"/>
      <c r="CE11" s="133"/>
      <c r="CF11" s="134"/>
      <c r="CG11" s="134"/>
      <c r="CH11" s="134"/>
      <c r="CI11" s="134"/>
      <c r="CJ11" s="134"/>
      <c r="CK11" s="135"/>
      <c r="CL11" s="133"/>
      <c r="CM11" s="134"/>
      <c r="CN11" s="134"/>
      <c r="CO11" s="134"/>
      <c r="CP11" s="134"/>
      <c r="CQ11" s="134"/>
      <c r="CR11" s="135"/>
    </row>
    <row r="12" spans="1:96" s="29" customFormat="1" ht="15.75">
      <c r="A12" s="136">
        <v>1</v>
      </c>
      <c r="B12" s="136"/>
      <c r="C12" s="136"/>
      <c r="D12" s="136"/>
      <c r="E12" s="136"/>
      <c r="F12" s="150">
        <v>2</v>
      </c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2"/>
      <c r="AR12" s="136">
        <v>3</v>
      </c>
      <c r="AS12" s="136"/>
      <c r="AT12" s="136"/>
      <c r="AU12" s="136"/>
      <c r="AV12" s="136"/>
      <c r="AW12" s="136"/>
      <c r="AX12" s="136"/>
      <c r="AY12" s="136"/>
      <c r="AZ12" s="136"/>
      <c r="BA12" s="136">
        <v>4</v>
      </c>
      <c r="BB12" s="136"/>
      <c r="BC12" s="136"/>
      <c r="BD12" s="136"/>
      <c r="BE12" s="136"/>
      <c r="BF12" s="136"/>
      <c r="BG12" s="136"/>
      <c r="BH12" s="136">
        <v>5</v>
      </c>
      <c r="BI12" s="136"/>
      <c r="BJ12" s="136"/>
      <c r="BK12" s="136"/>
      <c r="BL12" s="136"/>
      <c r="BM12" s="136"/>
      <c r="BN12" s="136"/>
      <c r="BO12" s="136">
        <v>6</v>
      </c>
      <c r="BP12" s="136"/>
      <c r="BQ12" s="136"/>
      <c r="BR12" s="136"/>
      <c r="BS12" s="136"/>
      <c r="BT12" s="136"/>
      <c r="BU12" s="136"/>
      <c r="BV12" s="136" t="s">
        <v>451</v>
      </c>
      <c r="BW12" s="136"/>
      <c r="BX12" s="136"/>
      <c r="BY12" s="136"/>
      <c r="BZ12" s="136"/>
      <c r="CA12" s="136"/>
      <c r="CB12" s="136"/>
      <c r="CE12" s="136">
        <v>7</v>
      </c>
      <c r="CF12" s="136"/>
      <c r="CG12" s="136"/>
      <c r="CH12" s="136"/>
      <c r="CI12" s="136"/>
      <c r="CJ12" s="136"/>
      <c r="CK12" s="136"/>
      <c r="CL12" s="136">
        <v>8</v>
      </c>
      <c r="CM12" s="136"/>
      <c r="CN12" s="136"/>
      <c r="CO12" s="136"/>
      <c r="CP12" s="136"/>
      <c r="CQ12" s="136"/>
      <c r="CR12" s="136"/>
    </row>
    <row r="13" spans="1:96" s="29" customFormat="1" ht="15.75">
      <c r="A13" s="140" t="s">
        <v>25</v>
      </c>
      <c r="B13" s="140"/>
      <c r="C13" s="140"/>
      <c r="D13" s="140"/>
      <c r="E13" s="140"/>
      <c r="F13" s="141" t="s">
        <v>494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3"/>
      <c r="AR13" s="140"/>
      <c r="AS13" s="140"/>
      <c r="AT13" s="140"/>
      <c r="AU13" s="140"/>
      <c r="AV13" s="140"/>
      <c r="AW13" s="140"/>
      <c r="AX13" s="140"/>
      <c r="AY13" s="140"/>
      <c r="AZ13" s="140"/>
      <c r="BA13" s="129">
        <v>104.3</v>
      </c>
      <c r="BB13" s="129"/>
      <c r="BC13" s="129"/>
      <c r="BD13" s="129"/>
      <c r="BE13" s="129"/>
      <c r="BF13" s="129"/>
      <c r="BG13" s="129"/>
      <c r="BH13" s="129">
        <v>103.9</v>
      </c>
      <c r="BI13" s="129"/>
      <c r="BJ13" s="129"/>
      <c r="BK13" s="129"/>
      <c r="BL13" s="129"/>
      <c r="BM13" s="129"/>
      <c r="BN13" s="129"/>
      <c r="BO13" s="129">
        <v>103.9</v>
      </c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E13" s="129">
        <v>103.9</v>
      </c>
      <c r="CF13" s="129"/>
      <c r="CG13" s="129"/>
      <c r="CH13" s="129"/>
      <c r="CI13" s="129"/>
      <c r="CJ13" s="129"/>
      <c r="CK13" s="129"/>
      <c r="CL13" s="129">
        <v>103.9</v>
      </c>
      <c r="CM13" s="129"/>
      <c r="CN13" s="129"/>
      <c r="CO13" s="129"/>
      <c r="CP13" s="129"/>
      <c r="CQ13" s="129"/>
      <c r="CR13" s="129"/>
    </row>
    <row r="14" spans="1:96" s="29" customFormat="1" ht="15.75">
      <c r="A14" s="140"/>
      <c r="B14" s="140"/>
      <c r="C14" s="140"/>
      <c r="D14" s="140"/>
      <c r="E14" s="140"/>
      <c r="F14" s="137" t="s">
        <v>495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9"/>
      <c r="AR14" s="140"/>
      <c r="AS14" s="140"/>
      <c r="AT14" s="140"/>
      <c r="AU14" s="140"/>
      <c r="AV14" s="140"/>
      <c r="AW14" s="140"/>
      <c r="AX14" s="140"/>
      <c r="AY14" s="140"/>
      <c r="AZ14" s="140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</row>
    <row r="15" spans="1:96" s="29" customFormat="1" ht="15.75" hidden="1">
      <c r="A15" s="140" t="s">
        <v>38</v>
      </c>
      <c r="B15" s="140"/>
      <c r="C15" s="140"/>
      <c r="D15" s="140"/>
      <c r="E15" s="140"/>
      <c r="F15" s="141" t="s">
        <v>496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3"/>
      <c r="AR15" s="140" t="s">
        <v>497</v>
      </c>
      <c r="AS15" s="140"/>
      <c r="AT15" s="140"/>
      <c r="AU15" s="140"/>
      <c r="AV15" s="140"/>
      <c r="AW15" s="140"/>
      <c r="AX15" s="140"/>
      <c r="AY15" s="140"/>
      <c r="AZ15" s="140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</row>
    <row r="16" spans="1:96" s="29" customFormat="1" ht="15.75" hidden="1">
      <c r="A16" s="140"/>
      <c r="B16" s="140"/>
      <c r="C16" s="140"/>
      <c r="D16" s="140"/>
      <c r="E16" s="140"/>
      <c r="F16" s="137" t="s">
        <v>498</v>
      </c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9"/>
      <c r="AR16" s="140"/>
      <c r="AS16" s="140"/>
      <c r="AT16" s="140"/>
      <c r="AU16" s="140"/>
      <c r="AV16" s="140"/>
      <c r="AW16" s="140"/>
      <c r="AX16" s="140"/>
      <c r="AY16" s="140"/>
      <c r="AZ16" s="140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</row>
    <row r="17" spans="1:96" s="29" customFormat="1" ht="15.75" hidden="1">
      <c r="A17" s="147" t="s">
        <v>48</v>
      </c>
      <c r="B17" s="148"/>
      <c r="C17" s="148"/>
      <c r="D17" s="148"/>
      <c r="E17" s="149"/>
      <c r="F17" s="147" t="s">
        <v>499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9"/>
      <c r="AR17" s="140"/>
      <c r="AS17" s="140"/>
      <c r="AT17" s="140"/>
      <c r="AU17" s="140"/>
      <c r="AV17" s="140"/>
      <c r="AW17" s="140"/>
      <c r="AX17" s="140"/>
      <c r="AY17" s="140"/>
      <c r="AZ17" s="140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</row>
    <row r="18" spans="1:96" s="29" customFormat="1" ht="15.75" hidden="1">
      <c r="A18" s="141" t="s">
        <v>50</v>
      </c>
      <c r="B18" s="142"/>
      <c r="C18" s="142"/>
      <c r="D18" s="142"/>
      <c r="E18" s="143"/>
      <c r="F18" s="144" t="s">
        <v>500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6"/>
      <c r="AR18" s="140" t="s">
        <v>90</v>
      </c>
      <c r="AS18" s="140"/>
      <c r="AT18" s="140"/>
      <c r="AU18" s="140"/>
      <c r="AV18" s="140"/>
      <c r="AW18" s="140"/>
      <c r="AX18" s="140"/>
      <c r="AY18" s="140"/>
      <c r="AZ18" s="140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</row>
    <row r="19" spans="1:96" s="29" customFormat="1" ht="15.75" hidden="1">
      <c r="A19" s="144"/>
      <c r="B19" s="145"/>
      <c r="C19" s="145"/>
      <c r="D19" s="145"/>
      <c r="E19" s="146"/>
      <c r="F19" s="144" t="s">
        <v>501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6"/>
      <c r="AR19" s="140"/>
      <c r="AS19" s="140"/>
      <c r="AT19" s="140"/>
      <c r="AU19" s="140"/>
      <c r="AV19" s="140"/>
      <c r="AW19" s="140"/>
      <c r="AX19" s="140"/>
      <c r="AY19" s="140"/>
      <c r="AZ19" s="140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</row>
    <row r="20" spans="1:96" s="29" customFormat="1" ht="15.75" hidden="1">
      <c r="A20" s="137"/>
      <c r="B20" s="138"/>
      <c r="C20" s="138"/>
      <c r="D20" s="138"/>
      <c r="E20" s="139"/>
      <c r="F20" s="137" t="s">
        <v>502</v>
      </c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9"/>
      <c r="AR20" s="140"/>
      <c r="AS20" s="140"/>
      <c r="AT20" s="140"/>
      <c r="AU20" s="140"/>
      <c r="AV20" s="140"/>
      <c r="AW20" s="140"/>
      <c r="AX20" s="140"/>
      <c r="AY20" s="140"/>
      <c r="AZ20" s="140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</row>
    <row r="21" spans="1:96" s="29" customFormat="1" ht="15.75" hidden="1">
      <c r="A21" s="140" t="s">
        <v>53</v>
      </c>
      <c r="B21" s="140"/>
      <c r="C21" s="140"/>
      <c r="D21" s="140"/>
      <c r="E21" s="140"/>
      <c r="F21" s="141" t="s">
        <v>503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3"/>
      <c r="AR21" s="140" t="s">
        <v>504</v>
      </c>
      <c r="AS21" s="140"/>
      <c r="AT21" s="140"/>
      <c r="AU21" s="140"/>
      <c r="AV21" s="140"/>
      <c r="AW21" s="140"/>
      <c r="AX21" s="140"/>
      <c r="AY21" s="140"/>
      <c r="AZ21" s="140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</row>
    <row r="22" spans="1:96" s="29" customFormat="1" ht="15.75" hidden="1">
      <c r="A22" s="140"/>
      <c r="B22" s="140"/>
      <c r="C22" s="140"/>
      <c r="D22" s="140"/>
      <c r="E22" s="140"/>
      <c r="F22" s="137" t="s">
        <v>505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9"/>
      <c r="AR22" s="140"/>
      <c r="AS22" s="140"/>
      <c r="AT22" s="140"/>
      <c r="AU22" s="140"/>
      <c r="AV22" s="140"/>
      <c r="AW22" s="140"/>
      <c r="AX22" s="140"/>
      <c r="AY22" s="140"/>
      <c r="AZ22" s="140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</row>
    <row r="23" spans="1:96" s="29" customFormat="1" ht="15.75" hidden="1">
      <c r="A23" s="140" t="s">
        <v>71</v>
      </c>
      <c r="B23" s="140"/>
      <c r="C23" s="140"/>
      <c r="D23" s="140"/>
      <c r="E23" s="140"/>
      <c r="F23" s="141" t="s">
        <v>506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3"/>
      <c r="AR23" s="140"/>
      <c r="AS23" s="140"/>
      <c r="AT23" s="140"/>
      <c r="AU23" s="140"/>
      <c r="AV23" s="140"/>
      <c r="AW23" s="140"/>
      <c r="AX23" s="140"/>
      <c r="AY23" s="140"/>
      <c r="AZ23" s="140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</row>
    <row r="24" spans="1:96" ht="15.75" hidden="1" customHeight="1">
      <c r="A24" s="140"/>
      <c r="B24" s="140"/>
      <c r="C24" s="140"/>
      <c r="D24" s="140"/>
      <c r="E24" s="140"/>
      <c r="F24" s="137" t="s">
        <v>520</v>
      </c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9"/>
      <c r="AR24" s="140"/>
      <c r="AS24" s="140"/>
      <c r="AT24" s="140"/>
      <c r="AU24" s="140"/>
      <c r="AV24" s="140"/>
      <c r="AW24" s="140"/>
      <c r="AX24" s="140"/>
      <c r="AY24" s="140"/>
      <c r="AZ24" s="140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</row>
    <row r="25" spans="1:96" ht="15.75">
      <c r="A25" s="140" t="s">
        <v>38</v>
      </c>
      <c r="B25" s="140"/>
      <c r="C25" s="140"/>
      <c r="D25" s="140"/>
      <c r="E25" s="140"/>
      <c r="F25" s="147" t="s">
        <v>507</v>
      </c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9"/>
      <c r="AR25" s="140" t="s">
        <v>508</v>
      </c>
      <c r="AS25" s="140"/>
      <c r="AT25" s="140"/>
      <c r="AU25" s="140"/>
      <c r="AV25" s="140"/>
      <c r="AW25" s="140"/>
      <c r="AX25" s="140"/>
      <c r="AY25" s="140"/>
      <c r="AZ25" s="140"/>
      <c r="BA25" s="128">
        <f>'[2]подконтр 2020-2024'!$BA$25</f>
        <v>25411.892398096919</v>
      </c>
      <c r="BB25" s="128"/>
      <c r="BC25" s="128"/>
      <c r="BD25" s="128"/>
      <c r="BE25" s="128"/>
      <c r="BF25" s="128"/>
      <c r="BG25" s="128"/>
      <c r="BH25" s="128">
        <f>BA25*BH13/100</f>
        <v>26402.956201622699</v>
      </c>
      <c r="BI25" s="129"/>
      <c r="BJ25" s="129"/>
      <c r="BK25" s="129"/>
      <c r="BL25" s="129"/>
      <c r="BM25" s="129"/>
      <c r="BN25" s="129"/>
      <c r="BO25" s="128">
        <f>BH25*BO13/100</f>
        <v>27432.671493485985</v>
      </c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E25" s="128">
        <f>BO25*CE13/100</f>
        <v>28502.545681731939</v>
      </c>
      <c r="CF25" s="129"/>
      <c r="CG25" s="129"/>
      <c r="CH25" s="129"/>
      <c r="CI25" s="129"/>
      <c r="CJ25" s="129"/>
      <c r="CK25" s="129"/>
      <c r="CL25" s="128">
        <f>CE25*CL13/100</f>
        <v>29614.144963319486</v>
      </c>
      <c r="CM25" s="129"/>
      <c r="CN25" s="129"/>
      <c r="CO25" s="129"/>
      <c r="CP25" s="129"/>
      <c r="CQ25" s="129"/>
      <c r="CR25" s="129"/>
    </row>
    <row r="26" spans="1:96" s="29" customFormat="1" ht="15.75"/>
    <row r="27" spans="1:96" s="29" customFormat="1" ht="15.75"/>
    <row r="28" spans="1:96" s="29" customFormat="1" ht="15.75"/>
    <row r="29" spans="1:96" s="29" customFormat="1" ht="15.75">
      <c r="F29" s="32"/>
    </row>
    <row r="30" spans="1:96" s="29" customFormat="1" ht="15.75">
      <c r="F30" s="32"/>
    </row>
    <row r="31" spans="1:96" s="29" customFormat="1" ht="15.75">
      <c r="A31" s="32"/>
    </row>
    <row r="32" spans="1:96" s="29" customFormat="1" ht="15.75">
      <c r="F32" s="32"/>
    </row>
    <row r="33" spans="1:6" s="29" customFormat="1" ht="15.75">
      <c r="A33" s="32"/>
    </row>
    <row r="34" spans="1:6" s="29" customFormat="1" ht="15.75">
      <c r="A34" s="32"/>
    </row>
    <row r="35" spans="1:6" s="29" customFormat="1" ht="15.75">
      <c r="A35" s="32"/>
    </row>
    <row r="36" spans="1:6" s="29" customFormat="1" ht="15.75">
      <c r="A36" s="32"/>
    </row>
    <row r="37" spans="1:6" s="29" customFormat="1" ht="15.75">
      <c r="A37" s="32"/>
    </row>
    <row r="38" spans="1:6" s="29" customFormat="1" ht="15.75">
      <c r="F38" s="32"/>
    </row>
    <row r="39" spans="1:6" s="29" customFormat="1" ht="15.75">
      <c r="A39" s="32"/>
    </row>
    <row r="40" spans="1:6" s="29" customFormat="1" ht="15.75">
      <c r="F40" s="32"/>
    </row>
    <row r="41" spans="1:6" s="29" customFormat="1" ht="15.75">
      <c r="A41" s="32"/>
    </row>
    <row r="42" spans="1:6" s="29" customFormat="1" ht="15.75">
      <c r="A42" s="32"/>
    </row>
    <row r="43" spans="1:6" s="29" customFormat="1" ht="15.75"/>
    <row r="44" spans="1:6" s="29" customFormat="1" ht="15.75"/>
    <row r="45" spans="1:6" s="29" customFormat="1" ht="15.75"/>
    <row r="46" spans="1:6" s="29" customFormat="1" ht="15.75"/>
    <row r="47" spans="1:6" s="29" customFormat="1" ht="15.75"/>
    <row r="48" spans="1:6" s="29" customFormat="1" ht="15.75"/>
    <row r="49" s="29" customFormat="1" ht="15.75"/>
    <row r="50" s="29" customFormat="1" ht="15.75"/>
    <row r="51" s="29" customFormat="1" ht="15.75"/>
    <row r="52" s="29" customFormat="1" ht="15.75"/>
    <row r="53" s="29" customFormat="1" ht="15.75"/>
    <row r="54" s="29" customFormat="1" ht="15.75"/>
    <row r="55" s="29" customFormat="1" ht="15.75"/>
    <row r="56" s="29" customFormat="1" ht="15.75"/>
    <row r="57" s="29" customFormat="1" ht="15.75"/>
    <row r="58" s="29" customFormat="1" ht="15.75"/>
    <row r="59" s="29" customFormat="1" ht="15.75"/>
    <row r="60" s="29" customFormat="1" ht="15.75"/>
    <row r="61" s="29" customFormat="1" ht="15.75"/>
    <row r="62" s="29" customFormat="1" ht="15.75"/>
    <row r="63" s="29" customFormat="1" ht="15.75"/>
    <row r="64" s="29" customFormat="1" ht="15.75"/>
    <row r="65" s="29" customFormat="1" ht="15.75"/>
    <row r="66" s="29" customFormat="1" ht="15.75"/>
    <row r="67" s="29" customFormat="1" ht="15.75"/>
    <row r="68" s="29" customFormat="1" ht="15.75"/>
    <row r="69" s="29" customFormat="1" ht="15.75"/>
    <row r="70" s="29" customFormat="1" ht="15.75"/>
    <row r="71" s="29" customFormat="1" ht="15.75"/>
    <row r="72" s="29" customFormat="1" ht="15.75"/>
    <row r="73" s="29" customFormat="1" ht="15.75"/>
    <row r="74" s="29" customFormat="1" ht="15.75"/>
    <row r="75" s="29" customFormat="1" ht="15.75"/>
    <row r="76" s="29" customFormat="1" ht="15.75"/>
    <row r="77" s="29" customFormat="1" ht="15.75"/>
    <row r="78" s="29" customFormat="1" ht="15.75"/>
    <row r="79" s="29" customFormat="1" ht="15.75"/>
    <row r="80" s="29" customFormat="1" ht="15.75"/>
    <row r="81" s="29" customFormat="1" ht="15.75"/>
    <row r="82" s="29" customFormat="1" ht="15.75"/>
    <row r="83" s="29" customFormat="1" ht="15.75"/>
    <row r="84" s="29" customFormat="1" ht="15.75"/>
    <row r="85" s="29" customFormat="1" ht="15.75"/>
    <row r="86" s="29" customFormat="1" ht="15.75"/>
    <row r="87" s="29" customFormat="1" ht="15.75"/>
    <row r="88" s="29" customFormat="1" ht="15.75"/>
    <row r="89" s="29" customFormat="1" ht="15.75"/>
    <row r="90" s="29" customFormat="1" ht="15.75"/>
    <row r="91" s="29" customFormat="1" ht="15.75"/>
    <row r="92" s="29" customFormat="1" ht="15.75"/>
    <row r="93" s="29" customFormat="1" ht="15.75"/>
    <row r="94" s="29" customFormat="1" ht="15.75"/>
    <row r="95" s="29" customFormat="1" ht="15.75"/>
    <row r="96" s="29" customFormat="1" ht="15.75"/>
    <row r="97" s="29" customFormat="1" ht="15.75"/>
    <row r="98" s="29" customFormat="1" ht="15.75"/>
    <row r="99" s="29" customFormat="1" ht="15.75"/>
    <row r="100" s="29" customFormat="1" ht="15.75"/>
    <row r="101" s="29" customFormat="1" ht="15.75"/>
    <row r="102" s="29" customFormat="1" ht="15.75"/>
    <row r="103" s="29" customFormat="1" ht="15.75"/>
    <row r="104" s="29" customFormat="1" ht="15.75"/>
    <row r="105" s="29" customFormat="1" ht="15.75"/>
    <row r="106" s="29" customFormat="1" ht="15.75"/>
    <row r="107" s="29" customFormat="1" ht="15.75"/>
    <row r="108" s="29" customFormat="1" ht="15.75"/>
    <row r="109" s="29" customFormat="1" ht="15.75"/>
    <row r="110" s="29" customFormat="1" ht="15.75"/>
    <row r="111" s="29" customFormat="1" ht="15.75"/>
    <row r="112" s="29" customFormat="1" ht="15.75"/>
    <row r="113" s="29" customFormat="1" ht="15.75"/>
    <row r="114" s="29" customFormat="1" ht="15.75"/>
    <row r="115" s="29" customFormat="1" ht="15.75"/>
    <row r="116" s="29" customFormat="1" ht="15.75"/>
    <row r="117" s="29" customFormat="1" ht="15.75"/>
    <row r="118" s="29" customFormat="1" ht="15.75"/>
    <row r="119" s="29" customFormat="1" ht="15.75"/>
    <row r="120" s="29" customFormat="1" ht="15.75"/>
    <row r="121" s="29" customFormat="1" ht="15.75"/>
    <row r="122" s="29" customFormat="1" ht="15.75"/>
    <row r="123" s="29" customFormat="1" ht="15.75"/>
    <row r="124" s="29" customFormat="1" ht="15.75"/>
    <row r="125" s="29" customFormat="1" ht="15.75"/>
    <row r="126" s="29" customFormat="1" ht="15.75"/>
    <row r="127" s="29" customFormat="1" ht="15.75"/>
    <row r="128" s="29" customFormat="1" ht="15.75"/>
    <row r="129" s="29" customFormat="1" ht="15.75"/>
    <row r="130" s="29" customFormat="1" ht="15.75"/>
    <row r="131" s="29" customFormat="1" ht="15.75"/>
    <row r="132" s="29" customFormat="1" ht="15.75"/>
    <row r="133" s="29" customFormat="1" ht="15.75"/>
    <row r="134" s="29" customFormat="1" ht="15.75"/>
    <row r="135" s="29" customFormat="1" ht="15.75"/>
    <row r="136" s="29" customFormat="1" ht="15.75"/>
    <row r="137" s="29" customFormat="1" ht="15.75"/>
    <row r="138" s="29" customFormat="1" ht="15.75"/>
    <row r="139" s="29" customFormat="1" ht="15.75"/>
    <row r="140" s="29" customFormat="1" ht="15.75"/>
    <row r="141" s="29" customFormat="1" ht="15.75"/>
    <row r="142" s="29" customFormat="1" ht="15.75"/>
    <row r="143" s="29" customFormat="1" ht="15.75"/>
    <row r="144" s="29" customFormat="1" ht="15.75"/>
    <row r="145" s="29" customFormat="1" ht="15.75"/>
    <row r="146" s="29" customFormat="1" ht="15.75"/>
    <row r="147" s="29" customFormat="1" ht="15.75"/>
    <row r="148" s="29" customFormat="1" ht="15.75"/>
    <row r="149" s="29" customFormat="1" ht="15.75"/>
    <row r="150" s="29" customFormat="1" ht="15.75"/>
    <row r="151" s="29" customFormat="1" ht="15.75"/>
    <row r="152" s="29" customFormat="1" ht="15.75"/>
    <row r="153" s="29" customFormat="1" ht="15.75"/>
    <row r="154" s="29" customFormat="1" ht="15.75"/>
    <row r="155" s="29" customFormat="1" ht="15.75"/>
    <row r="156" s="29" customFormat="1" ht="15.75"/>
    <row r="157" s="29" customFormat="1" ht="15.75"/>
    <row r="158" s="29" customFormat="1" ht="15.75"/>
  </sheetData>
  <mergeCells count="106">
    <mergeCell ref="A4:CR4"/>
    <mergeCell ref="A5:CR5"/>
    <mergeCell ref="BV10:CB10"/>
    <mergeCell ref="A11:E11"/>
    <mergeCell ref="F11:AQ11"/>
    <mergeCell ref="AR11:AZ11"/>
    <mergeCell ref="BA11:BG11"/>
    <mergeCell ref="BH11:BN11"/>
    <mergeCell ref="BO11:BU11"/>
    <mergeCell ref="BV11:CB11"/>
    <mergeCell ref="A9:E9"/>
    <mergeCell ref="F9:AQ9"/>
    <mergeCell ref="AR9:AZ9"/>
    <mergeCell ref="A10:E10"/>
    <mergeCell ref="F10:AQ10"/>
    <mergeCell ref="AR10:AZ10"/>
    <mergeCell ref="BA10:BG10"/>
    <mergeCell ref="BH10:BN10"/>
    <mergeCell ref="BO10:BU10"/>
    <mergeCell ref="BA9:CR9"/>
    <mergeCell ref="A17:E17"/>
    <mergeCell ref="F17:AQ17"/>
    <mergeCell ref="AR17:AZ17"/>
    <mergeCell ref="BA17:BG17"/>
    <mergeCell ref="BH17:BN17"/>
    <mergeCell ref="BO17:BU17"/>
    <mergeCell ref="BV17:CB17"/>
    <mergeCell ref="A8:E8"/>
    <mergeCell ref="F8:AQ8"/>
    <mergeCell ref="AR8:AZ8"/>
    <mergeCell ref="BA8:CR8"/>
    <mergeCell ref="BV12:CB12"/>
    <mergeCell ref="A13:E14"/>
    <mergeCell ref="F13:AQ13"/>
    <mergeCell ref="AR13:AZ14"/>
    <mergeCell ref="BA13:BG14"/>
    <mergeCell ref="BH13:BN14"/>
    <mergeCell ref="BO13:BU14"/>
    <mergeCell ref="BV13:CB14"/>
    <mergeCell ref="F14:AQ14"/>
    <mergeCell ref="A12:E12"/>
    <mergeCell ref="F12:AQ12"/>
    <mergeCell ref="AR12:AZ12"/>
    <mergeCell ref="BA12:BG12"/>
    <mergeCell ref="BH12:BN12"/>
    <mergeCell ref="BO12:BU12"/>
    <mergeCell ref="A25:E25"/>
    <mergeCell ref="F25:AQ25"/>
    <mergeCell ref="BV23:CB24"/>
    <mergeCell ref="F24:AQ24"/>
    <mergeCell ref="BV15:CB16"/>
    <mergeCell ref="F16:AQ16"/>
    <mergeCell ref="BA21:BG22"/>
    <mergeCell ref="BH21:BN22"/>
    <mergeCell ref="BO21:BU22"/>
    <mergeCell ref="BV21:CB22"/>
    <mergeCell ref="BV25:CB25"/>
    <mergeCell ref="BH23:BN24"/>
    <mergeCell ref="A15:E16"/>
    <mergeCell ref="F15:AQ15"/>
    <mergeCell ref="AR15:AZ16"/>
    <mergeCell ref="BA15:BG16"/>
    <mergeCell ref="BH15:BN16"/>
    <mergeCell ref="BO15:BU16"/>
    <mergeCell ref="AR25:AZ25"/>
    <mergeCell ref="BA25:BG25"/>
    <mergeCell ref="BH25:BN25"/>
    <mergeCell ref="BO25:BU25"/>
    <mergeCell ref="BO23:BU24"/>
    <mergeCell ref="A18:E20"/>
    <mergeCell ref="F22:AQ22"/>
    <mergeCell ref="A23:E24"/>
    <mergeCell ref="F23:AQ23"/>
    <mergeCell ref="AR23:AZ24"/>
    <mergeCell ref="BA23:BG24"/>
    <mergeCell ref="BV18:CB20"/>
    <mergeCell ref="F19:AQ19"/>
    <mergeCell ref="F20:AQ20"/>
    <mergeCell ref="A21:E22"/>
    <mergeCell ref="F21:AQ21"/>
    <mergeCell ref="AR21:AZ22"/>
    <mergeCell ref="AR18:AZ20"/>
    <mergeCell ref="BA18:BG20"/>
    <mergeCell ref="BH18:BN20"/>
    <mergeCell ref="BO18:BU20"/>
    <mergeCell ref="F18:AQ18"/>
    <mergeCell ref="CL25:CR25"/>
    <mergeCell ref="CL10:CR10"/>
    <mergeCell ref="CL11:CR11"/>
    <mergeCell ref="CL12:CR12"/>
    <mergeCell ref="CL13:CR14"/>
    <mergeCell ref="CL15:CR16"/>
    <mergeCell ref="CE10:CK10"/>
    <mergeCell ref="CE11:CK11"/>
    <mergeCell ref="CE12:CK12"/>
    <mergeCell ref="CE13:CK14"/>
    <mergeCell ref="CE15:CK16"/>
    <mergeCell ref="CL17:CR17"/>
    <mergeCell ref="CL18:CR20"/>
    <mergeCell ref="CL21:CR22"/>
    <mergeCell ref="CL23:CR24"/>
    <mergeCell ref="CE17:CK17"/>
    <mergeCell ref="CE18:CK20"/>
    <mergeCell ref="CE21:CK22"/>
    <mergeCell ref="CE23:CK24"/>
    <mergeCell ref="CE25:CK25"/>
  </mergeCells>
  <pageMargins left="0.78740157480314965" right="0.39370078740157483" top="0.39370078740157483" bottom="0.39370078740157483" header="0.27559055118110237" footer="0.27559055118110237"/>
  <pageSetup paperSize="9" scale="82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xdjJNzsgG0ZYN2RNUV0cMMxm3UIt3G1+nXB0GWPJJNk=</DigestValue>
    </Reference>
    <Reference URI="#idOfficeObject" Type="http://www.w3.org/2000/09/xmldsig#Object">
      <DigestMethod Algorithm="urn:ietf:params:xml:ns:cpxmlsec:algorithms:gostr34112012-256"/>
      <DigestValue>b8SVhpGdCeC8G/xYIRj3oe66X0klNAOlVSPCXdJi4A8=</DigestValue>
    </Reference>
  </SignedInfo>
  <SignatureValue>prLJhJ4oUYk/SZjkPuJZ3pDOw3ORLMje68A80pLh6pEt/gW/9iGBdSmccdgMh5qq
u9Id0tpKz2xLG4D5aBCMzg==</SignatureValue>
  <KeyInfo>
    <X509Data>
      <X509Certificate>MIIJFjCCCMGgAwIBAgIQAdUUO+0AGBAAAAAKL2IAATAMBggqhQMHAQEDAgUAMIIB
OTEYMBYGBSqFA2QBEg0xMDI0MDAxNDM0MDQ5MTcwNQYDVQQJDC7Qv9C10YDQtdGD
0LvQvtC6INCi0LXRgNC10L3QuNC90YHQutC40LksINC0LiA2MRowGAYIKoUDA4ED
AQESDDAwNDAyOTAxNzk4MTELMAkGA1UEBhMCUlUxGTAXBgNVBAcMENCzLiDQmtCw
0LvRg9Cz0LAxLTArBgNVBAgMJDQwINCa0LDQu9GD0LbRgdC60LDRjyDQvtCx0LvQ
sNGB0YLRjDEbMBkGCSqGSIb3DQEJARYMY2FAYXN0cmFsLnJ1MSkwJwYDVQQKDCDQ
kNCeICLQmtCQ0JvQo9CT0JAg0JDQodCi0KDQkNCbIjEpMCcGA1UEAwwg0JDQniAi
0JrQkNCb0KPQk9CQINCQ0KHQotCg0JDQmyIwHhcNMTkwNTI3MDMyNjAwWhcNMjAw
NTI3MDMyNTM5WjCCAc0xJDAiBgkqhkiG9w0BCQEWFWthbS5lbC5zZXR5QHlhbmRl
eC5ydTEaMBgGCCqFAwOBAwEBEgwwMDQxMDEwOTAxNjcxFjAUBgUqhQNkAxILMDM1
NTc2NzU4ODYxGDAWBgUqhQNkARINMTAzNDEwMDY0NTY1NTFLMEkGA1UEDAxC0JfQ
sNC80LXRgdGC0LjRgtC10LvRjCDQs9C10L3QtdGA0LDQu9GM0L3QvtCz0L4g0LTQ
uNGA0LXQutGC0L7RgNCwMRYwFAYDVQQKDA3QkNCeICLQmtCt0KEiMTgwNgYDVQQH
DC/Qn9CV0KLQoNCe0J/QkNCS0JvQntCS0KHQmi3QmtCQ0JzQp9CQ0KLQodCa0JjQ
mTEpMCcGA1UECAwgNDEg0JrQsNC80YfQsNGC0YHQutC40Lkg0LrRgNCw0LkxCzAJ
BgNVBAYTAlJVMRcwFQYDVQQEDA7QodC10LzRh9C10LLQsDEsMCoGA1UEKgwj0JjR
gNC40L3QsCDQktC70LDQtNC40LzQuNGA0L7QstC90LAxFjAUBgNVBAMMDdCQ0J4g
ItCa0K3QoSIxITAfBgNVBAkMGNCi0J7Qn9Ce0KDQmtCe0JLQkCA5LzMgNjBmMB8G
CCqFAwcBAQEBMBMGByqFAwICJAAGCCqFAwcBAQICA0MABEBZY1jwC82e6DDLBady
03VZSDPgEuEnkz9sKVwfQReOUkcYJOFTXWinOsryJ1UJHiX76H5+vZcdUy/I1MfK
i89OgQkAMkY2MjAwMDGjggT3MIIE8zAOBgNVHQ8BAf8EBAMCBPAwGQYJKoZIhvcN
AQkPBAwwCjAIBgYqhQMCAhUwHQYDVR0lBBYwFAYIKwYBBQUHAwIGCCsGAQUFBwME
MB0GA1UdIAQWMBQwCAYGKoUDZHEBMAgGBiqFA2RxAjAnBgNVHREEIDAepBwwGjEY
MBYGCCqFAwOBDQEBDAo0MTAwMDA5ODQ5MD4GBSqFA2RvBDUMM9Ch0JrQl9CYICLQ
mtGA0LjQv9GC0L7Qn9GA0L4gQ1NQIiwg0LLQtdGA0YHQuNGPIDQuMDAdBgNVHQ4E
FgQUvvyaZG2KEClt98gar/089Yit/PYwDAYDVR0TAQH/BAIwADCCAV8GBSqFA2Rw
BIIBVDCCAVAMgY4i0KHRgNC10LTRgdGC0LLQviDQutGA0LjQv9GC0L7Qs9GA0LDR
hNC40YfQtdGB0LrQvtC5INC30LDRidC40YLRiyDQuNC90YTQvtGA0LzQsNGG0LjQ
uCBWaVBOZXQgQ1NQIDQuMiIgKNCy0LDRgNC40LDQvdGCINC40YHQv9C+0LvQvdC1
0L3QuNGPIDIpDG3Qn9GA0L7Qs9GA0LDQvNC80L3Ri9C5INC60L7QvNC/0LvQtdC6
0YEgIlZpUE5ldCDQo9C00L7RgdGC0L7QstC10YDRj9GO0YnQuNC5INGG0LXQvdGC
0YAgNCAo0LLQtdGA0YHQuNGPIDQuNikiDCPQodCkLzEyNC0zNDI5INC+0YIgMDYg
0LjRjtC70Y8gMjAxOAwp0KHQpC8xMjgtMjkzMiDQvtGCIDEwINCw0LLQs9GD0YHR
gtCwIDIwMTYwgZQGCCsGAQUFBwEBBIGHMIGEMDsGCCsGAQUFBzABhi9odHRwOi8v
b2NzcC5rZXlkaXNrLnJ1L09DU1AtMTIxMzAtMjAxOS9PQ1NQLnNyZjBFBggrBgEF
BQcwAoY5aHR0cDovL3d3dy5kcC5rZXlkaXNrLnJ1L3Jvb3QvMTIxMzAvYXN0cmFs
LTEyMTMwLTIwMTkuY2VyMIGUBgNVHR8EgYwwgYkwP6A9oDuGOWh0dHA6Ly93d3cu
ZHAua2V5ZGlzay5ydS9jZHAvMTIxMzAvYXN0cmFsLTEyMTMwLTIwMTluLmNybDBG
oESgQoZAaHR0cDovL3d3dy5kcC10ZW5kZXIua2V5ZGlzay5ydS9jZHAvMTIxMzAv
YXN0cmFsLTEyMTMwLTIwMTluLmNybDCCAV8GA1UdIwSCAVYwggFSgBRUtWkZe+8g
dBP+30lF7g8Cs+eKzKGCASykggEoMIIBJDEeMBwGCSqGSIb3DQEJARYPZGl0QG1p
bnN2eWF6LnJ1MQswCQYDVQQGEwJSVTEYMBYGA1UECAwPNzcg0JzQvtGB0LrQstCw
MRkwFwYDVQQHDBDQsy4g0JzQvtGB0LrQstCwMS4wLAYDVQQJDCXRg9C70LjRhtCw
INCi0LLQtdGA0YHQutCw0Y8sINC00L7QvCA3MSwwKgYDVQQKDCPQnNC40L3QutC+
0LzRgdCy0Y/Qt9GMINCg0L7RgdGB0LjQuDEYMBYGBSqFA2QBEg0xMDQ3NzAyMDI2
NzAxMRowGAYIKoUDA4EDAQESDDAwNzcxMDQ3NDM3NTEsMCoGA1UEAwwj0JzQuNC9
0LrQvtC80YHQstGP0LfRjCDQoNC+0YHRgdC40LiCCiSj450AAAAAAg8wDAYIKoUD
BwEBAwIFAANBAJWDtsWO3lz9GoGolHezTIdjQho+pQNMLATazCSebny8QVfccZ5U
/dP/9Eopg5upLBN+P/1ynqwknqdZg3kIUMQ=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JHszosgSdHPTVwAF4/VyDyvtM9I=</DigestValue>
      </Reference>
      <Reference URI="/xl/calcChain.xml?ContentType=application/vnd.openxmlformats-officedocument.spreadsheetml.calcChain+xml">
        <DigestMethod Algorithm="http://www.w3.org/2000/09/xmldsig#sha1"/>
        <DigestValue>yQ9I+W2VDI5SMTsf0tAFS1vB5t4=</DigestValue>
      </Reference>
      <Reference URI="/xl/comments1.xml?ContentType=application/vnd.openxmlformats-officedocument.spreadsheetml.comments+xml">
        <DigestMethod Algorithm="http://www.w3.org/2000/09/xmldsig#sha1"/>
        <DigestValue>0P7JBuKG/WwhCp+8XFs7FyDHSxM=</DigestValue>
      </Reference>
      <Reference URI="/xl/comments2.xml?ContentType=application/vnd.openxmlformats-officedocument.spreadsheetml.comments+xml">
        <DigestMethod Algorithm="http://www.w3.org/2000/09/xmldsig#sha1"/>
        <DigestValue>/XYOcCPQlYMK3fOT8vpe094hUAc=</DigestValue>
      </Reference>
      <Reference URI="/xl/comments3.xml?ContentType=application/vnd.openxmlformats-officedocument.spreadsheetml.comments+xml">
        <DigestMethod Algorithm="http://www.w3.org/2000/09/xmldsig#sha1"/>
        <DigestValue>Qq/IU+1zlX7GUYzloLxxzLPAu5s=</DigestValue>
      </Reference>
      <Reference URI="/xl/drawings/vmlDrawing1.vml?ContentType=application/vnd.openxmlformats-officedocument.vmlDrawing">
        <DigestMethod Algorithm="http://www.w3.org/2000/09/xmldsig#sha1"/>
        <DigestValue>f7MP7/sJM+a7rIzY/irQQpFvTTg=</DigestValue>
      </Reference>
      <Reference URI="/xl/drawings/vmlDrawing2.vml?ContentType=application/vnd.openxmlformats-officedocument.vmlDrawing">
        <DigestMethod Algorithm="http://www.w3.org/2000/09/xmldsig#sha1"/>
        <DigestValue>ygmK4YEhkeViQEIDSqdAwucf2aI=</DigestValue>
      </Reference>
      <Reference URI="/xl/drawings/vmlDrawing3.vml?ContentType=application/vnd.openxmlformats-officedocument.vmlDrawing">
        <DigestMethod Algorithm="http://www.w3.org/2000/09/xmldsig#sha1"/>
        <DigestValue>TAQl8/ApTo3VXzHHRpwQRPc9zks=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fZY85uKo0xtVmPb0IbNIY3iYQog=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oxbmaeN8MDNu2lRVcKaOvhrycak=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qRMFObEC1H3KWdLJvUdo8HQaI8g=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1Hs7624Nfsi1b9TYnkfWeC2YVi4=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1Hs7624Nfsi1b9TYnkfWeC2YVi4=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1Hs7624Nfsi1b9TYnkfWeC2YVi4=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MeRLkZgaMnvnYK5YKsW85ASewUQ=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1Hs7624Nfsi1b9TYnkfWeC2YVi4=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1z2LmzyK/zR77D5Zwc+2O1uBCLg=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1z2LmzyK/zR77D5Zwc+2O1uBCLg=</DigestValue>
      </Reference>
      <Reference URI="/xl/sharedStrings.xml?ContentType=application/vnd.openxmlformats-officedocument.spreadsheetml.sharedStrings+xml">
        <DigestMethod Algorithm="http://www.w3.org/2000/09/xmldsig#sha1"/>
        <DigestValue>LLfwaDmpx5Sj+PLV2pI2SSMzJvg=</DigestValue>
      </Reference>
      <Reference URI="/xl/styles.xml?ContentType=application/vnd.openxmlformats-officedocument.spreadsheetml.styles+xml">
        <DigestMethod Algorithm="http://www.w3.org/2000/09/xmldsig#sha1"/>
        <DigestValue>Q6wYzuRZN/U9MXYTm/IIk6KOJbU=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Qo7wj5InMmzC50Zm1c50sk1o7O4=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vHURIvReB/YdDUDY/VxE5RHmYOY=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ZD7NY6ViUykzGV4KbYRAtssFlWY=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cUy8FHYIM3oupUCrlpEw5ddU3dI=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2m8l6xJTbFUXVEyFLGQaq01sACY=</DigestValue>
      </Reference>
      <Reference URI="/xl/worksheets/sheet2.xml?ContentType=application/vnd.openxmlformats-officedocument.spreadsheetml.worksheet+xml">
        <DigestMethod Algorithm="http://www.w3.org/2000/09/xmldsig#sha1"/>
        <DigestValue>R9pMRkpOUxuNGPEJC7tP9CaJgOQ=</DigestValue>
      </Reference>
      <Reference URI="/xl/worksheets/sheet3.xml?ContentType=application/vnd.openxmlformats-officedocument.spreadsheetml.worksheet+xml">
        <DigestMethod Algorithm="http://www.w3.org/2000/09/xmldsig#sha1"/>
        <DigestValue>e8+3ZWe+vL7q7qrSnJDIl1QUEhg=</DigestValue>
      </Reference>
      <Reference URI="/xl/worksheets/sheet4.xml?ContentType=application/vnd.openxmlformats-officedocument.spreadsheetml.worksheet+xml">
        <DigestMethod Algorithm="http://www.w3.org/2000/09/xmldsig#sha1"/>
        <DigestValue>xykOjXLSnycyxkJONqtqjJqrGqA=</DigestValue>
      </Reference>
      <Reference URI="/xl/worksheets/sheet5.xml?ContentType=application/vnd.openxmlformats-officedocument.spreadsheetml.worksheet+xml">
        <DigestMethod Algorithm="http://www.w3.org/2000/09/xmldsig#sha1"/>
        <DigestValue>WHSERZ7HAAX38nLnByBATCScKG8=</DigestValue>
      </Reference>
      <Reference URI="/xl/worksheets/sheet6.xml?ContentType=application/vnd.openxmlformats-officedocument.spreadsheetml.worksheet+xml">
        <DigestMethod Algorithm="http://www.w3.org/2000/09/xmldsig#sha1"/>
        <DigestValue>Oxe8kdFNyajm0fFzXPCrhGQFKDA=</DigestValue>
      </Reference>
      <Reference URI="/xl/worksheets/sheet7.xml?ContentType=application/vnd.openxmlformats-officedocument.spreadsheetml.worksheet+xml">
        <DigestMethod Algorithm="http://www.w3.org/2000/09/xmldsig#sha1"/>
        <DigestValue>teeAwspx581Cj7Ep/gCUeQ3N/uE=</DigestValue>
      </Reference>
      <Reference URI="/xl/worksheets/sheet8.xml?ContentType=application/vnd.openxmlformats-officedocument.spreadsheetml.worksheet+xml">
        <DigestMethod Algorithm="http://www.w3.org/2000/09/xmldsig#sha1"/>
        <DigestValue>pmvAWjLKhwbzQ8Mzq+7vJi1hRIA=</DigestValue>
      </Reference>
    </Manifest>
    <SignatureProperties>
      <SignatureProperty Id="idSignatureTime" Target="#idPackageSignature">
        <mdssi:SignatureTime>
          <mdssi:Format>YYYY-MM-DDThh:mm:ssTZD</mdssi:Format>
          <mdssi:Value>2020-02-24T04:07:53Z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1440</HorizontalResolution>
          <VerticalResolution>900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Лист1</vt:lpstr>
      <vt:lpstr>Лист2</vt:lpstr>
      <vt:lpstr>Листы3-5</vt:lpstr>
      <vt:lpstr>Листы12-14</vt:lpstr>
      <vt:lpstr>Листы15-18</vt:lpstr>
      <vt:lpstr>Листы6-11 ГП</vt:lpstr>
      <vt:lpstr>НВВ долгоср</vt:lpstr>
      <vt:lpstr>подконтр 2020-2022</vt:lpstr>
      <vt:lpstr>'Листы12-14'!Заголовки_для_печати</vt:lpstr>
      <vt:lpstr>'Листы15-18'!Заголовки_для_печати</vt:lpstr>
      <vt:lpstr>'Листы3-5'!Заголовки_для_печати</vt:lpstr>
      <vt:lpstr>'Листы6-11 ГП'!Заголовки_для_печати</vt:lpstr>
      <vt:lpstr>'НВВ долгоср'!Заголовки_для_печати</vt:lpstr>
      <vt:lpstr>'НВВ долгоср'!Область_печати</vt:lpstr>
      <vt:lpstr>'подконтр 2020-2022'!Область_печати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User</cp:lastModifiedBy>
  <cp:lastPrinted>2020-03-05T02:46:08Z</cp:lastPrinted>
  <dcterms:created xsi:type="dcterms:W3CDTF">2004-09-19T06:34:55Z</dcterms:created>
  <dcterms:modified xsi:type="dcterms:W3CDTF">2020-02-24T04:07:33Z</dcterms:modified>
</cp:coreProperties>
</file>